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 codeName="{1BF75E64-36B4-4512-B9E4-3ED0869CA821}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HP\OneDrive\Pulpit\Roboty_2024\Nadleśnictwo Runowo\DP 1141C_Modernizacja_Odnowa_Przebudowa skrzyż\Przetarg\"/>
    </mc:Choice>
  </mc:AlternateContent>
  <xr:revisionPtr revIDLastSave="0" documentId="13_ncr:1_{A67463C6-D09F-45A6-88F0-AFE50FD4FD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zedmiar" sheetId="13" r:id="rId1"/>
    <sheet name="Arkusz1" sheetId="1" r:id="rId2"/>
  </sheets>
  <functionGroups builtInGroupCount="19"/>
  <definedNames>
    <definedName name="a" localSheetId="0">Przedmiar!#REF!</definedName>
    <definedName name="a">#REF!</definedName>
    <definedName name="KosztorysOstrówek">#REF!</definedName>
    <definedName name="narzut" localSheetId="0">#REF!</definedName>
    <definedName name="narzut">#REF!</definedName>
    <definedName name="Ostrówek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8" i="13" l="1"/>
  <c r="I135" i="13"/>
  <c r="I133" i="13"/>
  <c r="I126" i="13"/>
  <c r="I124" i="13"/>
  <c r="I122" i="13"/>
  <c r="I120" i="13"/>
  <c r="I118" i="13"/>
  <c r="I115" i="13"/>
  <c r="I113" i="13"/>
  <c r="I111" i="13"/>
  <c r="I109" i="13"/>
  <c r="I102" i="13"/>
  <c r="I100" i="13"/>
  <c r="I98" i="13"/>
  <c r="I96" i="13"/>
  <c r="I94" i="13"/>
  <c r="I92" i="13"/>
  <c r="I90" i="13"/>
  <c r="I88" i="13"/>
  <c r="I85" i="13"/>
  <c r="I83" i="13"/>
  <c r="I81" i="13"/>
  <c r="I79" i="13"/>
  <c r="I77" i="13"/>
  <c r="I75" i="13"/>
  <c r="I73" i="13"/>
  <c r="I71" i="13"/>
  <c r="I69" i="13"/>
  <c r="I67" i="13"/>
  <c r="I65" i="13"/>
  <c r="I63" i="13"/>
  <c r="I61" i="13"/>
  <c r="I59" i="13"/>
  <c r="I57" i="13"/>
  <c r="I46" i="13"/>
  <c r="I36" i="13"/>
</calcChain>
</file>

<file path=xl/sharedStrings.xml><?xml version="1.0" encoding="utf-8"?>
<sst xmlns="http://schemas.openxmlformats.org/spreadsheetml/2006/main" count="197" uniqueCount="126">
  <si>
    <t>Lp.</t>
  </si>
  <si>
    <t>Nr Sp. Techn.</t>
  </si>
  <si>
    <t xml:space="preserve">Opis pozycji </t>
  </si>
  <si>
    <t>J.m.</t>
  </si>
  <si>
    <t>Ilość</t>
  </si>
  <si>
    <t>I</t>
  </si>
  <si>
    <t>ROBOTY  PRZYGOTOWAWCZE</t>
  </si>
  <si>
    <t>D-01.01.01a</t>
  </si>
  <si>
    <t>Roboty pomiarowe przy liniowych robotach ziemnych. Trasa dróg w terenie równinnym.</t>
  </si>
  <si>
    <t>km</t>
  </si>
  <si>
    <t>D-01.02.01</t>
  </si>
  <si>
    <t>szt.</t>
  </si>
  <si>
    <r>
      <t>m</t>
    </r>
    <r>
      <rPr>
        <vertAlign val="superscript"/>
        <sz val="9"/>
        <rFont val="Arial"/>
        <family val="2"/>
        <charset val="238"/>
      </rPr>
      <t>2</t>
    </r>
  </si>
  <si>
    <t>D-01.02.04</t>
  </si>
  <si>
    <r>
      <t>m</t>
    </r>
    <r>
      <rPr>
        <vertAlign val="superscript"/>
        <sz val="9"/>
        <rFont val="Arial"/>
        <family val="2"/>
        <charset val="238"/>
      </rPr>
      <t>3</t>
    </r>
  </si>
  <si>
    <t>m</t>
  </si>
  <si>
    <t>Rozebranie słupków do znaków</t>
  </si>
  <si>
    <t>II</t>
  </si>
  <si>
    <t>PODBUDOWY</t>
  </si>
  <si>
    <t>D-04.01.01</t>
  </si>
  <si>
    <t>D-04.05.01</t>
  </si>
  <si>
    <t>Podbudowa z gruntu stabilizowanego cementem wyk. mieszarkami doczepnymi -grubość podbudowy po zagęszczeniu 15 cm</t>
  </si>
  <si>
    <t>D-04.06.01b</t>
  </si>
  <si>
    <t>Podbudowa betonowa bez dylatacji z bet. C12/15 - grubość warstwy po zagęszczeniu 12 cm</t>
  </si>
  <si>
    <t>D-04.04.02</t>
  </si>
  <si>
    <t>D-04.03.01</t>
  </si>
  <si>
    <t>D-05.03.05b</t>
  </si>
  <si>
    <t>Mg</t>
  </si>
  <si>
    <t>IV</t>
  </si>
  <si>
    <t>D-05.03.23a</t>
  </si>
  <si>
    <t>D-05.03.01</t>
  </si>
  <si>
    <t>Nawierzchnia z kostki kamiennej rzędowej 17/15 cm na podsypce cementowo-piaskowej</t>
  </si>
  <si>
    <r>
      <t xml:space="preserve">Mechaniczne czyszczenie i skropienie nawierzchni drogowej ulepszonej emulsją asfaltową </t>
    </r>
    <r>
      <rPr>
        <b/>
        <sz val="11"/>
        <color indexed="8"/>
        <rFont val="Calibri"/>
        <family val="2"/>
        <charset val="238"/>
      </rPr>
      <t>C60B3ZM - 0,3 kg/m2</t>
    </r>
  </si>
  <si>
    <t>D-05.03.26a</t>
  </si>
  <si>
    <t>Warstwa przeciwspękaniowa pod warstwy bitumiczne</t>
  </si>
  <si>
    <t>D-05.03.27</t>
  </si>
  <si>
    <t>D-05.03.05a</t>
  </si>
  <si>
    <t>V</t>
  </si>
  <si>
    <t>D-08.01.01b  D-08.03.01</t>
  </si>
  <si>
    <t>Ławy betonowe z oporem C12/15</t>
  </si>
  <si>
    <t>D-08.01.01b</t>
  </si>
  <si>
    <t>VI</t>
  </si>
  <si>
    <t>VII</t>
  </si>
  <si>
    <t>D-06.02.01</t>
  </si>
  <si>
    <t>Przepusty rurowe pod zjazdami - rury HDPE o śr. 40 cm</t>
  </si>
  <si>
    <t>ściank.</t>
  </si>
  <si>
    <t>D-08.05.01</t>
  </si>
  <si>
    <t>D-07.02.01</t>
  </si>
  <si>
    <t>GEODEZYJNE  ROBOTY  POMIAROWE</t>
  </si>
  <si>
    <t>Inwentaryzacja powykonawcza</t>
  </si>
  <si>
    <r>
      <t xml:space="preserve">Wyrównanie istniejącej podbudowy mieszanką mineralno-asfaltową z wbudowaniem mechanicznym. </t>
    </r>
    <r>
      <rPr>
        <b/>
        <sz val="11"/>
        <color indexed="8"/>
        <rFont val="Calibri"/>
        <family val="2"/>
        <charset val="238"/>
      </rPr>
      <t>AC16W 50/70</t>
    </r>
  </si>
  <si>
    <t>D-01.03.02</t>
  </si>
  <si>
    <t>Ręczne kopanie rowów dla kabli o głębokości  0,8 m, do  0,4 m szerokości dna, kategoria gruntu I-II</t>
  </si>
  <si>
    <t>Ręczne zasypanie rowów dla kabli o głębokości  0,8 m, do  0,4 m szerokości dna, kategoria gruntu I-II</t>
  </si>
  <si>
    <t>Układanie rur ochronnych z PCW o średnicy do 110 mm wykopie</t>
  </si>
  <si>
    <t>Podbudowa z gruntu stabilizowanego cementem wyk. mieszarkami doczepnymi - grubość podbudowy po zagęszczeniu 15 cm</t>
  </si>
  <si>
    <t>Mechaniczne profilowanie i zagęszenie podłoża pod warstwy konstrukcyjne nawierzchni w gr. kat.I-IV</t>
  </si>
  <si>
    <r>
      <t xml:space="preserve">Nawierzchnia z mieszanek mineralno-bitumicznych grysowo-żwirowych - warstwa ścieralna asfaltowa - każdy dalszy 1 cm grubość po zagęszcz.  </t>
    </r>
    <r>
      <rPr>
        <b/>
        <sz val="11"/>
        <color indexed="8"/>
        <rFont val="Calibri"/>
        <family val="2"/>
        <charset val="238"/>
      </rPr>
      <t>Krotność 1</t>
    </r>
  </si>
  <si>
    <r>
      <t xml:space="preserve">Nawierzchnia z mieszanek mineralno-bitumicznych grysowo-żwirowych - warstwa ścieralna asfaltowa - każdy dalszy 1 cm grubość po zagęszcz. </t>
    </r>
    <r>
      <rPr>
        <b/>
        <sz val="11"/>
        <color indexed="8"/>
        <rFont val="Calibri"/>
        <family val="2"/>
        <charset val="238"/>
      </rPr>
      <t>Krotność 1</t>
    </r>
  </si>
  <si>
    <t>Przepusty rurowe pod zjazdami - ścianki czołowe skośne dla rur o śr. 40 cm</t>
  </si>
  <si>
    <t>Przepusty rurowe pod zjazdami - ława fundamentowa żwirowa</t>
  </si>
  <si>
    <t>Przepusty rurowe pod zjazdami - ława fundamentowa betonowa pod ściankę czołową skośną</t>
  </si>
  <si>
    <r>
      <t>Podbudowa betonowa bez dylatacji - za każdy dalszy 1 cm grubość warstwy po zagęszczeniu.</t>
    </r>
    <r>
      <rPr>
        <b/>
        <sz val="11"/>
        <color indexed="8"/>
        <rFont val="Calibri"/>
        <family val="2"/>
        <charset val="238"/>
      </rPr>
      <t xml:space="preserve"> Krotność 8</t>
    </r>
  </si>
  <si>
    <t>Krawężniki kamienne wtopione o wymiarach 12x25 cm na podsypce cementowo-piaskowej</t>
  </si>
  <si>
    <r>
      <t xml:space="preserve">Nawierzchnia z mieszanek mineralno-bitumicznych grysowo-żwirowych - warstwa ścieralna asfaltowa - grubość po zagęszcz. 3 cm. </t>
    </r>
    <r>
      <rPr>
        <b/>
        <sz val="11"/>
        <color indexed="8"/>
        <rFont val="Calibri"/>
        <family val="2"/>
        <charset val="238"/>
      </rPr>
      <t>SMA11 50/70</t>
    </r>
  </si>
  <si>
    <r>
      <t xml:space="preserve">Nawierzchnia z mieszanek mineralno-bitumicznych grysowo-żwirowych - warstwa ścieralna asfaltowa - grubość po zagęszcz. 3 cm. </t>
    </r>
    <r>
      <rPr>
        <b/>
        <sz val="11"/>
        <color indexed="8"/>
        <rFont val="Calibri"/>
        <family val="2"/>
        <charset val="238"/>
      </rPr>
      <t>AC8S 50/70</t>
    </r>
  </si>
  <si>
    <r>
      <t xml:space="preserve">Podbudowa z gruntu stabilizowanego cementem wyk. mieszarkami doczepnymi - dodatek za każdy dalszy 1 cm grubość podbudowy po zagęszczeniu. </t>
    </r>
    <r>
      <rPr>
        <b/>
        <sz val="11"/>
        <color theme="1"/>
        <rFont val="Calibri"/>
        <family val="2"/>
        <charset val="238"/>
        <scheme val="minor"/>
      </rPr>
      <t>Krotność 5</t>
    </r>
  </si>
  <si>
    <t>Zdejmowanie tablic znaków drogowych zakazu, nakazu, ostrzegawczych, informacyjnych</t>
  </si>
  <si>
    <t>NAWIERZCHNIE ULEPSZONE</t>
  </si>
  <si>
    <t>KRAWĘŻNIKI, OBRAMOWANIA I OBRZEŻA</t>
  </si>
  <si>
    <t>URZĄDZENIA ODWADNIAJĄCE</t>
  </si>
  <si>
    <t>T A B E L A   P R Z E D M I A R U   R O B Ó T</t>
  </si>
  <si>
    <t>Wykonanie koryta na poszerzeniach jezdni w gruncie kat. II-IV - 10 cm głębokości koryta</t>
  </si>
  <si>
    <t>Mechaniczne wykonanie koryta na całej szerokości jezdni i chodników w gruncie kat. I-IV głębokości 20 cm</t>
  </si>
  <si>
    <t>(800,0-0,0)/1000</t>
  </si>
  <si>
    <t>365,39+13,20+299,74</t>
  </si>
  <si>
    <t>144,82+196,36+337,00+156,37</t>
  </si>
  <si>
    <r>
      <t>Wykonanie koryta na poszerzeniach jezdni w gruncie kat. II-IV - za każde dalsze 5 cm głębokości koryta.</t>
    </r>
    <r>
      <rPr>
        <b/>
        <sz val="11"/>
        <color theme="1"/>
        <rFont val="Calibri"/>
        <family val="2"/>
        <charset val="238"/>
        <scheme val="minor"/>
      </rPr>
      <t xml:space="preserve"> Krotność 5</t>
    </r>
  </si>
  <si>
    <t>834,55*5</t>
  </si>
  <si>
    <t>678,33+834,55+1442,56</t>
  </si>
  <si>
    <t>365,39+834,55</t>
  </si>
  <si>
    <r>
      <t xml:space="preserve">Układanie nawierzchni chodników i placów z betonowej kostki brukowej gr. 6 cm - do 21-50 elementów/m2. </t>
    </r>
    <r>
      <rPr>
        <b/>
        <sz val="11"/>
        <color indexed="8"/>
        <rFont val="Calibri"/>
        <family val="2"/>
        <charset val="238"/>
      </rPr>
      <t>KOSTKA  SZARA</t>
    </r>
  </si>
  <si>
    <r>
      <t xml:space="preserve">Mechaniczne oczyszczenie i skropienie nawierzchni drogowej nieulepszonej emulsją asfaltową </t>
    </r>
    <r>
      <rPr>
        <b/>
        <sz val="11"/>
        <color theme="1"/>
        <rFont val="Calibri"/>
        <family val="2"/>
        <charset val="238"/>
        <scheme val="minor"/>
      </rPr>
      <t>C60B3ZM - 0,7 kg/m2</t>
    </r>
  </si>
  <si>
    <r>
      <t xml:space="preserve">Mechaniczne oczyszczenie i skropienie nawierzchni drogowej nieulepszonej emulsją asfaltową </t>
    </r>
    <r>
      <rPr>
        <b/>
        <sz val="11"/>
        <color indexed="8"/>
        <rFont val="Calibri"/>
        <family val="2"/>
        <charset val="238"/>
      </rPr>
      <t>C60B3ZM - 0,7 kg/m2</t>
    </r>
  </si>
  <si>
    <r>
      <t xml:space="preserve">Nawierzchnia z mieszanek mineralnobitumicznych grysowo-żwirowych - warstwa wiążąca asfaltowa - grubość po zagęszcz. 4 cm - </t>
    </r>
    <r>
      <rPr>
        <b/>
        <sz val="11"/>
        <color rgb="FF000000"/>
        <rFont val="Calibri"/>
        <family val="2"/>
        <charset val="238"/>
      </rPr>
      <t>AC16W 50/70</t>
    </r>
  </si>
  <si>
    <t>4529,76+274,03</t>
  </si>
  <si>
    <t>Krawężniki kamienne wystające o wymiarach 30x15 cm na podsypce cementowo-piaskowej</t>
  </si>
  <si>
    <t>80,00</t>
  </si>
  <si>
    <t>159,00</t>
  </si>
  <si>
    <t>(159+80)*0,06</t>
  </si>
  <si>
    <t>Obrzeża betonowe o wymiarach 30x8 cm na podsypce piaskowej z wypełnieniem spoin zaprawą cementową</t>
  </si>
  <si>
    <t>12,80</t>
  </si>
  <si>
    <r>
      <t>Mechaniczne wykonanie koryta na całejszerokości jezdni i chodników w gruncie kat. I-IV - za każde dalsze 5 cm głębokości.</t>
    </r>
    <r>
      <rPr>
        <b/>
        <sz val="11"/>
        <color theme="1"/>
        <rFont val="Calibri"/>
        <family val="2"/>
        <charset val="238"/>
        <scheme val="minor"/>
      </rPr>
      <t xml:space="preserve"> Krotność 2</t>
    </r>
  </si>
  <si>
    <t>Podbudowa z kruszywa łamanego - warstwa górna o grubości po zagęszczeniu 8 cm</t>
  </si>
  <si>
    <r>
      <t xml:space="preserve">Podbudowa z kruszywa łamanego - warstwa górna - za każdy dalszy 1 cm grubości po zagęszczeniu. </t>
    </r>
    <r>
      <rPr>
        <b/>
        <sz val="11"/>
        <color indexed="8"/>
        <rFont val="Calibri"/>
        <family val="2"/>
        <charset val="238"/>
      </rPr>
      <t>Krotność 2</t>
    </r>
  </si>
  <si>
    <t>1442,26*2</t>
  </si>
  <si>
    <t>3515,76*0,04*2,5</t>
  </si>
  <si>
    <r>
      <t xml:space="preserve">Podbudowa z kruszywa łamanego - warstwa górna - za każdy dalszy 1 cm grubości po zagęszczeniu. </t>
    </r>
    <r>
      <rPr>
        <b/>
        <sz val="11"/>
        <color indexed="8"/>
        <rFont val="Calibri"/>
        <family val="2"/>
        <charset val="238"/>
      </rPr>
      <t>Krotność 12</t>
    </r>
  </si>
  <si>
    <r>
      <t xml:space="preserve">Podbudowa z kruszywa łamanego - warstwa górna - za każdy dalszy 1 cm grubości po zagęszczeniu. </t>
    </r>
    <r>
      <rPr>
        <b/>
        <sz val="11"/>
        <color indexed="8"/>
        <rFont val="Calibri"/>
        <family val="2"/>
        <charset val="238"/>
      </rPr>
      <t>Krotność 7</t>
    </r>
  </si>
  <si>
    <t>(268,29+834,55)*12</t>
  </si>
  <si>
    <t>268,29+834,55+286,02</t>
  </si>
  <si>
    <t>678,33*2</t>
  </si>
  <si>
    <t>365,39+299,74+834,55</t>
  </si>
  <si>
    <t>268,29+834,55+299,74+1442,56</t>
  </si>
  <si>
    <t>299,74*7</t>
  </si>
  <si>
    <t>4529,76-268,29</t>
  </si>
  <si>
    <t>137,48*8</t>
  </si>
  <si>
    <t>Bariery ochronne stalowe jednostronne o masie 24.0 kg/m</t>
  </si>
  <si>
    <t>16*2</t>
  </si>
  <si>
    <t>11,5*0,6</t>
  </si>
  <si>
    <t>11,5*0,6*0,15</t>
  </si>
  <si>
    <t>2*1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</si>
  <si>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</si>
  <si>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2*0,7*0,45</t>
  </si>
  <si>
    <t>Mechaniczna rozbiórka nawierzchni bitumicznej o gr. 4 cm z wywozem materiału z rozbiórki na odl. do 1 km</t>
  </si>
  <si>
    <t>Mechaniczne rozebranie podbudowy z kruszywa gr. 15 cm</t>
  </si>
  <si>
    <t>III</t>
  </si>
  <si>
    <t xml:space="preserve">OZNAKOWANIA I URZĄDZENIA ZABEZPIECZAJĄCE                         </t>
  </si>
  <si>
    <t>D-07.01.01</t>
  </si>
  <si>
    <t>Słupki do znaków drogowych z rur stalowych o śr. 70 mm</t>
  </si>
  <si>
    <t>Przymocowanie tablic znaków drogowych zakazu, nakazu, ostrzegawczych, informacyjnych o powierzchni ponad 0.3 m2</t>
  </si>
  <si>
    <t>Oznakowanie poziome nawierzchni bitumicznych - na zimno, za pomocą mas
chemoutwardzalnych grubowarstwowe wykonywane mechanicznie - oznakowanie gładkie</t>
  </si>
  <si>
    <t>10,04+11,20</t>
  </si>
  <si>
    <t>Rozebranie krawężników wtopionych 12x25 cm na podsypce cem.piaskowej</t>
  </si>
  <si>
    <t xml:space="preserve">Rozebranie nawierzchni z kostki betonowej lub żużlowej na podsypce piaskowej z wypełnieniem spoin piaskiem. </t>
  </si>
  <si>
    <t xml:space="preserve">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</si>
</sst>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0"/>
  </numFmts>
  <fonts count="41" x14ac:knownFonts="1"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name val="Verdana"/>
      <family val="2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sz val="12"/>
      <name val="Verdana"/>
      <family val="2"/>
      <charset val="238"/>
    </font>
    <font>
      <b/>
      <sz val="12"/>
      <name val="Calibri Light"/>
      <family val="1"/>
      <charset val="238"/>
      <scheme val="major"/>
    </font>
    <font>
      <b/>
      <sz val="14"/>
      <name val="Calibri Light"/>
      <family val="1"/>
      <charset val="238"/>
      <scheme val="major"/>
    </font>
    <font>
      <sz val="13"/>
      <name val="Calibri Light"/>
      <family val="1"/>
      <charset val="238"/>
      <scheme val="major"/>
    </font>
    <font>
      <sz val="11"/>
      <color rgb="FF000000"/>
      <name val="Calibri Light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1"/>
      <color indexed="8"/>
      <name val="Calibri"/>
      <family val="2"/>
      <charset val="238"/>
    </font>
    <font>
      <vertAlign val="superscript"/>
      <sz val="9"/>
      <name val="Arial"/>
      <family val="2"/>
      <charset val="238"/>
    </font>
    <font>
      <b/>
      <u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sz val="12"/>
      <name val="Calibri Light"/>
      <family val="1"/>
      <charset val="238"/>
      <scheme val="major"/>
    </font>
    <font>
      <sz val="12"/>
      <name val="Arial"/>
      <family val="2"/>
      <charset val="238"/>
    </font>
    <font>
      <sz val="10"/>
      <name val="Calibri Light"/>
      <family val="2"/>
      <charset val="238"/>
      <scheme val="major"/>
    </font>
    <font>
      <sz val="14"/>
      <name val="Calibri Light"/>
      <family val="1"/>
      <charset val="238"/>
      <scheme val="major"/>
    </font>
    <font>
      <sz val="14"/>
      <name val="Calibri Light"/>
      <family val="2"/>
      <charset val="238"/>
      <scheme val="major"/>
    </font>
    <font>
      <sz val="11"/>
      <name val="Verdana"/>
      <family val="2"/>
      <charset val="238"/>
    </font>
    <font>
      <b/>
      <sz val="15"/>
      <name val="Arial"/>
      <family val="2"/>
      <charset val="238"/>
    </font>
    <font>
      <b/>
      <sz val="11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9" fillId="0" borderId="0"/>
    <xf numFmtId="0" fontId="24" fillId="0" borderId="0"/>
  </cellStyleXfs>
  <cellXfs count="18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1" applyFont="1"/>
    <xf numFmtId="9" fontId="12" fillId="2" borderId="0" xfId="1" applyNumberFormat="1" applyFont="1" applyFill="1" applyAlignment="1">
      <alignment vertical="center"/>
    </xf>
    <xf numFmtId="0" fontId="12" fillId="0" borderId="0" xfId="1" applyFont="1" applyAlignment="1">
      <alignment horizontal="center" vertical="center"/>
    </xf>
    <xf numFmtId="9" fontId="12" fillId="0" borderId="0" xfId="1" applyNumberFormat="1" applyFont="1" applyAlignment="1">
      <alignment vertical="center"/>
    </xf>
    <xf numFmtId="0" fontId="17" fillId="0" borderId="0" xfId="1" applyFont="1"/>
    <xf numFmtId="2" fontId="11" fillId="0" borderId="0" xfId="1" applyNumberFormat="1" applyFont="1" applyAlignment="1">
      <alignment vertical="center"/>
    </xf>
    <xf numFmtId="164" fontId="11" fillId="0" borderId="0" xfId="1" applyNumberFormat="1" applyFont="1"/>
    <xf numFmtId="0" fontId="18" fillId="0" borderId="0" xfId="1" applyFont="1" applyAlignment="1">
      <alignment horizontal="left" vertical="center" wrapText="1"/>
    </xf>
    <xf numFmtId="164" fontId="11" fillId="0" borderId="0" xfId="1" applyNumberFormat="1" applyFont="1" applyAlignment="1">
      <alignment horizontal="center" vertical="top" wrapText="1"/>
    </xf>
    <xf numFmtId="0" fontId="20" fillId="0" borderId="2" xfId="1" applyFont="1" applyBorder="1" applyAlignment="1">
      <alignment horizontal="center" vertical="center" wrapText="1"/>
    </xf>
    <xf numFmtId="0" fontId="21" fillId="0" borderId="0" xfId="1" applyFont="1"/>
    <xf numFmtId="164" fontId="20" fillId="0" borderId="2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left" vertical="top" wrapText="1"/>
    </xf>
    <xf numFmtId="0" fontId="11" fillId="0" borderId="0" xfId="1" applyFont="1" applyAlignment="1">
      <alignment vertical="top" wrapText="1"/>
    </xf>
    <xf numFmtId="0" fontId="24" fillId="0" borderId="0" xfId="2" applyAlignment="1">
      <alignment horizontal="right" vertical="center" wrapText="1" indent="1"/>
    </xf>
    <xf numFmtId="4" fontId="11" fillId="0" borderId="0" xfId="1" applyNumberFormat="1" applyFont="1"/>
    <xf numFmtId="0" fontId="23" fillId="0" borderId="0" xfId="1" applyFont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3" fontId="25" fillId="0" borderId="0" xfId="1" applyNumberFormat="1" applyFont="1" applyAlignment="1">
      <alignment horizontal="center" vertical="center" wrapText="1"/>
    </xf>
    <xf numFmtId="2" fontId="25" fillId="0" borderId="2" xfId="1" applyNumberFormat="1" applyFont="1" applyBorder="1" applyAlignment="1">
      <alignment horizontal="center" vertical="center" wrapText="1"/>
    </xf>
    <xf numFmtId="1" fontId="25" fillId="0" borderId="2" xfId="1" applyNumberFormat="1" applyFont="1" applyBorder="1" applyAlignment="1">
      <alignment horizontal="center" vertical="center" wrapText="1"/>
    </xf>
    <xf numFmtId="4" fontId="31" fillId="0" borderId="2" xfId="1" applyNumberFormat="1" applyFont="1" applyBorder="1" applyAlignment="1">
      <alignment horizontal="center" vertical="center" wrapText="1"/>
    </xf>
    <xf numFmtId="0" fontId="30" fillId="0" borderId="0" xfId="1" applyFont="1"/>
    <xf numFmtId="4" fontId="11" fillId="0" borderId="0" xfId="1" applyNumberFormat="1" applyFont="1" applyAlignment="1">
      <alignment vertical="top"/>
    </xf>
    <xf numFmtId="0" fontId="18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top" wrapText="1"/>
    </xf>
    <xf numFmtId="0" fontId="28" fillId="0" borderId="0" xfId="1" applyFont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4" fontId="25" fillId="0" borderId="2" xfId="1" applyNumberFormat="1" applyFont="1" applyBorder="1" applyAlignment="1">
      <alignment horizontal="center" vertical="center" wrapText="1"/>
    </xf>
    <xf numFmtId="3" fontId="25" fillId="0" borderId="2" xfId="1" applyNumberFormat="1" applyFont="1" applyBorder="1" applyAlignment="1">
      <alignment horizontal="center" vertical="center" wrapText="1"/>
    </xf>
    <xf numFmtId="0" fontId="20" fillId="3" borderId="6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right" vertical="top" wrapText="1" indent="1"/>
    </xf>
    <xf numFmtId="0" fontId="35" fillId="0" borderId="0" xfId="1" applyFont="1" applyAlignment="1">
      <alignment horizontal="left" vertical="top" wrapText="1" indent="1"/>
    </xf>
    <xf numFmtId="0" fontId="14" fillId="0" borderId="29" xfId="1" applyFont="1" applyBorder="1" applyAlignment="1">
      <alignment horizontal="center" vertical="center" wrapText="1"/>
    </xf>
    <xf numFmtId="0" fontId="33" fillId="0" borderId="0" xfId="1" applyFont="1" applyAlignment="1">
      <alignment horizontal="center" vertical="center"/>
    </xf>
    <xf numFmtId="4" fontId="20" fillId="0" borderId="2" xfId="1" applyNumberFormat="1" applyFont="1" applyBorder="1" applyAlignment="1">
      <alignment horizontal="right" vertical="center" wrapText="1" indent="1"/>
    </xf>
    <xf numFmtId="0" fontId="25" fillId="0" borderId="12" xfId="1" applyFont="1" applyBorder="1" applyAlignment="1">
      <alignment horizontal="center" vertical="center" wrapText="1"/>
    </xf>
    <xf numFmtId="4" fontId="25" fillId="0" borderId="12" xfId="1" applyNumberFormat="1" applyFont="1" applyBorder="1" applyAlignment="1">
      <alignment horizontal="center" vertical="center" wrapText="1"/>
    </xf>
    <xf numFmtId="0" fontId="32" fillId="0" borderId="0" xfId="1" applyFont="1" applyAlignment="1">
      <alignment horizontal="center" vertical="top" wrapText="1"/>
    </xf>
    <xf numFmtId="165" fontId="25" fillId="0" borderId="2" xfId="1" applyNumberFormat="1" applyFont="1" applyBorder="1" applyAlignment="1">
      <alignment horizontal="center" vertical="center" wrapText="1"/>
    </xf>
    <xf numFmtId="0" fontId="14" fillId="0" borderId="19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3" fillId="0" borderId="4" xfId="1" applyFont="1" applyBorder="1"/>
    <xf numFmtId="0" fontId="1" fillId="0" borderId="3" xfId="2" applyFont="1" applyBorder="1" applyAlignment="1">
      <alignment horizontal="left" vertical="center" wrapText="1"/>
    </xf>
    <xf numFmtId="0" fontId="24" fillId="0" borderId="4" xfId="2" applyBorder="1" applyAlignment="1">
      <alignment horizontal="left" vertical="center" wrapText="1"/>
    </xf>
    <xf numFmtId="0" fontId="23" fillId="0" borderId="4" xfId="1" applyFont="1" applyBorder="1" applyAlignment="1">
      <alignment horizontal="center" vertical="center" wrapText="1"/>
    </xf>
    <xf numFmtId="49" fontId="6" fillId="0" borderId="3" xfId="2" applyNumberFormat="1" applyFont="1" applyBorder="1" applyAlignment="1">
      <alignment horizontal="left" vertical="center" wrapText="1"/>
    </xf>
    <xf numFmtId="49" fontId="24" fillId="0" borderId="4" xfId="2" applyNumberFormat="1" applyBorder="1" applyAlignment="1">
      <alignment horizontal="left" vertical="center" wrapText="1"/>
    </xf>
    <xf numFmtId="49" fontId="5" fillId="0" borderId="3" xfId="2" applyNumberFormat="1" applyFont="1" applyBorder="1" applyAlignment="1">
      <alignment horizontal="left" vertical="center" wrapText="1"/>
    </xf>
    <xf numFmtId="49" fontId="22" fillId="3" borderId="3" xfId="1" applyNumberFormat="1" applyFont="1" applyFill="1" applyBorder="1" applyAlignment="1">
      <alignment horizontal="left" vertical="center" wrapText="1" indent="1"/>
    </xf>
    <xf numFmtId="49" fontId="22" fillId="3" borderId="5" xfId="1" applyNumberFormat="1" applyFont="1" applyFill="1" applyBorder="1" applyAlignment="1">
      <alignment horizontal="left" vertical="center" wrapText="1" indent="1"/>
    </xf>
    <xf numFmtId="49" fontId="22" fillId="3" borderId="4" xfId="1" applyNumberFormat="1" applyFont="1" applyFill="1" applyBorder="1" applyAlignment="1">
      <alignment horizontal="left" vertical="center" wrapText="1" indent="1"/>
    </xf>
    <xf numFmtId="0" fontId="7" fillId="0" borderId="3" xfId="2" applyFont="1" applyBorder="1" applyAlignment="1">
      <alignment horizontal="left" vertical="center" wrapText="1"/>
    </xf>
    <xf numFmtId="0" fontId="22" fillId="0" borderId="2" xfId="1" applyFont="1" applyBorder="1" applyAlignment="1">
      <alignment horizontal="right" vertical="center" wrapText="1" indent="1"/>
    </xf>
    <xf numFmtId="0" fontId="24" fillId="0" borderId="3" xfId="2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/>
    </xf>
    <xf numFmtId="0" fontId="33" fillId="0" borderId="2" xfId="1" applyFont="1" applyBorder="1" applyAlignment="1">
      <alignment horizontal="center" vertical="center" wrapText="1"/>
    </xf>
    <xf numFmtId="49" fontId="30" fillId="0" borderId="3" xfId="1" applyNumberFormat="1" applyFont="1" applyBorder="1" applyAlignment="1">
      <alignment horizontal="left" vertical="center" wrapText="1" indent="1"/>
    </xf>
    <xf numFmtId="49" fontId="30" fillId="0" borderId="5" xfId="1" applyNumberFormat="1" applyFont="1" applyBorder="1" applyAlignment="1">
      <alignment horizontal="left" vertical="center" wrapText="1" indent="1"/>
    </xf>
    <xf numFmtId="49" fontId="30" fillId="0" borderId="4" xfId="1" applyNumberFormat="1" applyFont="1" applyBorder="1" applyAlignment="1">
      <alignment horizontal="left" vertical="center" wrapText="1" indent="1"/>
    </xf>
    <xf numFmtId="4" fontId="33" fillId="0" borderId="2" xfId="1" applyNumberFormat="1" applyFont="1" applyBorder="1" applyAlignment="1">
      <alignment horizontal="right" vertical="center" wrapText="1" indent="2"/>
    </xf>
    <xf numFmtId="0" fontId="18" fillId="0" borderId="2" xfId="1" applyFont="1" applyBorder="1" applyAlignment="1">
      <alignment horizontal="right" vertical="center" wrapText="1" indent="1"/>
    </xf>
    <xf numFmtId="4" fontId="18" fillId="0" borderId="2" xfId="1" applyNumberFormat="1" applyFont="1" applyBorder="1" applyAlignment="1">
      <alignment horizontal="right" vertical="center" wrapText="1" indent="2"/>
    </xf>
    <xf numFmtId="0" fontId="11" fillId="0" borderId="0" xfId="1" applyFont="1" applyAlignment="1">
      <alignment horizontal="center"/>
    </xf>
    <xf numFmtId="0" fontId="28" fillId="0" borderId="0" xfId="1" applyFont="1" applyAlignment="1">
      <alignment horizontal="center" vertical="center" wrapText="1"/>
    </xf>
    <xf numFmtId="49" fontId="24" fillId="0" borderId="3" xfId="2" applyNumberFormat="1" applyBorder="1" applyAlignment="1">
      <alignment horizontal="left" vertical="center" wrapText="1"/>
    </xf>
    <xf numFmtId="0" fontId="19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top" wrapText="1"/>
    </xf>
    <xf numFmtId="164" fontId="11" fillId="0" borderId="0" xfId="1" applyNumberFormat="1" applyFont="1" applyAlignment="1">
      <alignment horizontal="center" vertical="top" wrapText="1"/>
    </xf>
    <xf numFmtId="0" fontId="20" fillId="0" borderId="3" xfId="1" applyFont="1" applyBorder="1" applyAlignment="1">
      <alignment horizontal="right" vertical="center" wrapText="1" indent="1"/>
    </xf>
    <xf numFmtId="0" fontId="20" fillId="0" borderId="5" xfId="1" applyFont="1" applyBorder="1" applyAlignment="1">
      <alignment horizontal="right" vertical="center" wrapText="1" indent="1"/>
    </xf>
    <xf numFmtId="0" fontId="20" fillId="0" borderId="4" xfId="1" applyFont="1" applyBorder="1" applyAlignment="1">
      <alignment horizontal="right" vertical="center" wrapText="1" indent="1"/>
    </xf>
    <xf numFmtId="0" fontId="18" fillId="0" borderId="2" xfId="1" applyFont="1" applyBorder="1" applyAlignment="1">
      <alignment horizontal="center" vertical="center" wrapText="1"/>
    </xf>
    <xf numFmtId="49" fontId="7" fillId="0" borderId="3" xfId="2" applyNumberFormat="1" applyFont="1" applyBorder="1" applyAlignment="1">
      <alignment horizontal="left" vertical="center" wrapText="1"/>
    </xf>
    <xf numFmtId="49" fontId="1" fillId="0" borderId="3" xfId="2" applyNumberFormat="1" applyFont="1" applyBorder="1" applyAlignment="1">
      <alignment horizontal="left" vertical="center" wrapText="1"/>
    </xf>
    <xf numFmtId="49" fontId="2" fillId="0" borderId="3" xfId="2" applyNumberFormat="1" applyFont="1" applyBorder="1" applyAlignment="1">
      <alignment horizontal="left" vertical="center" wrapText="1"/>
    </xf>
    <xf numFmtId="49" fontId="7" fillId="0" borderId="4" xfId="2" applyNumberFormat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top" wrapText="1"/>
    </xf>
    <xf numFmtId="0" fontId="20" fillId="0" borderId="3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164" fontId="14" fillId="0" borderId="29" xfId="1" applyNumberFormat="1" applyFont="1" applyBorder="1" applyAlignment="1">
      <alignment horizontal="right" vertical="center" wrapText="1" indent="2"/>
    </xf>
    <xf numFmtId="49" fontId="14" fillId="0" borderId="29" xfId="1" applyNumberFormat="1" applyFont="1" applyBorder="1" applyAlignment="1">
      <alignment horizontal="left" vertical="center" wrapText="1"/>
    </xf>
    <xf numFmtId="49" fontId="14" fillId="0" borderId="19" xfId="1" applyNumberFormat="1" applyFont="1" applyBorder="1" applyAlignment="1">
      <alignment horizontal="left" vertical="center" wrapText="1"/>
    </xf>
    <xf numFmtId="164" fontId="14" fillId="0" borderId="19" xfId="1" applyNumberFormat="1" applyFont="1" applyBorder="1" applyAlignment="1">
      <alignment horizontal="right" vertical="center" wrapText="1" indent="2"/>
    </xf>
    <xf numFmtId="0" fontId="10" fillId="0" borderId="0" xfId="1" applyFont="1" applyAlignment="1">
      <alignment horizontal="center" vertical="center" wrapText="1"/>
    </xf>
    <xf numFmtId="0" fontId="37" fillId="0" borderId="0" xfId="1" applyFont="1" applyAlignment="1">
      <alignment horizontal="center" vertical="center" wrapText="1"/>
    </xf>
    <xf numFmtId="0" fontId="12" fillId="2" borderId="0" xfId="1" applyFont="1" applyFill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49" fontId="14" fillId="0" borderId="19" xfId="1" applyNumberFormat="1" applyFont="1" applyBorder="1" applyAlignment="1">
      <alignment horizontal="right" vertical="top" wrapText="1" indent="1"/>
    </xf>
    <xf numFmtId="0" fontId="14" fillId="0" borderId="19" xfId="1" applyFont="1" applyBorder="1" applyAlignment="1">
      <alignment horizontal="right" vertical="top" wrapText="1" indent="1"/>
    </xf>
    <xf numFmtId="0" fontId="14" fillId="0" borderId="21" xfId="1" applyFont="1" applyBorder="1" applyAlignment="1">
      <alignment horizontal="right" vertical="top" wrapText="1" indent="1"/>
    </xf>
    <xf numFmtId="0" fontId="14" fillId="0" borderId="20" xfId="1" applyFont="1" applyBorder="1" applyAlignment="1">
      <alignment horizontal="right" vertical="top" wrapText="1" indent="1"/>
    </xf>
    <xf numFmtId="0" fontId="14" fillId="0" borderId="22" xfId="1" applyFont="1" applyBorder="1" applyAlignment="1">
      <alignment horizontal="right" vertical="top" wrapText="1" indent="1"/>
    </xf>
    <xf numFmtId="0" fontId="15" fillId="0" borderId="25" xfId="1" applyFont="1" applyBorder="1" applyAlignment="1">
      <alignment horizontal="right" vertical="top" wrapText="1" indent="1"/>
    </xf>
    <xf numFmtId="0" fontId="15" fillId="0" borderId="23" xfId="1" applyFont="1" applyBorder="1" applyAlignment="1">
      <alignment horizontal="right" vertical="top" wrapText="1" indent="1"/>
    </xf>
    <xf numFmtId="0" fontId="15" fillId="0" borderId="26" xfId="1" applyFont="1" applyBorder="1" applyAlignment="1">
      <alignment horizontal="right" vertical="top" wrapText="1" indent="1"/>
    </xf>
    <xf numFmtId="0" fontId="15" fillId="0" borderId="27" xfId="1" applyFont="1" applyBorder="1" applyAlignment="1">
      <alignment horizontal="right" vertical="top" wrapText="1" indent="1"/>
    </xf>
    <xf numFmtId="0" fontId="15" fillId="0" borderId="24" xfId="1" applyFont="1" applyBorder="1" applyAlignment="1">
      <alignment horizontal="right" vertical="top" wrapText="1" indent="1"/>
    </xf>
    <xf numFmtId="0" fontId="15" fillId="0" borderId="28" xfId="1" applyFont="1" applyBorder="1" applyAlignment="1">
      <alignment horizontal="right" vertical="top" wrapText="1" indent="1"/>
    </xf>
    <xf numFmtId="0" fontId="36" fillId="0" borderId="19" xfId="1" applyFont="1" applyBorder="1" applyAlignment="1">
      <alignment horizontal="left" vertical="top" wrapText="1" indent="1"/>
    </xf>
    <xf numFmtId="164" fontId="39" fillId="0" borderId="19" xfId="1" applyNumberFormat="1" applyFont="1" applyBorder="1" applyAlignment="1">
      <alignment horizontal="center" vertical="center" wrapText="1"/>
    </xf>
    <xf numFmtId="0" fontId="34" fillId="0" borderId="19" xfId="1" applyFont="1" applyBorder="1" applyAlignment="1">
      <alignment horizontal="center" wrapText="1"/>
    </xf>
    <xf numFmtId="0" fontId="16" fillId="0" borderId="19" xfId="1" applyFont="1" applyBorder="1" applyAlignment="1">
      <alignment horizontal="left" vertical="top" wrapText="1" indent="1"/>
    </xf>
    <xf numFmtId="0" fontId="14" fillId="0" borderId="30" xfId="1" applyFont="1" applyBorder="1" applyAlignment="1">
      <alignment horizontal="center" vertical="top" wrapText="1"/>
    </xf>
    <xf numFmtId="0" fontId="14" fillId="0" borderId="29" xfId="1" applyFont="1" applyBorder="1" applyAlignment="1">
      <alignment horizontal="center" vertical="top" wrapText="1"/>
    </xf>
    <xf numFmtId="0" fontId="14" fillId="0" borderId="31" xfId="1" applyFont="1" applyBorder="1" applyAlignment="1">
      <alignment horizontal="center" vertical="top" wrapText="1"/>
    </xf>
    <xf numFmtId="0" fontId="14" fillId="0" borderId="29" xfId="1" applyFont="1" applyBorder="1" applyAlignment="1">
      <alignment horizontal="left" vertical="center" wrapText="1"/>
    </xf>
    <xf numFmtId="0" fontId="14" fillId="0" borderId="29" xfId="1" applyFont="1" applyBorder="1" applyAlignment="1">
      <alignment horizontal="right" vertical="center" wrapText="1" indent="2"/>
    </xf>
    <xf numFmtId="0" fontId="18" fillId="0" borderId="0" xfId="1" applyFont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49" fontId="24" fillId="0" borderId="6" xfId="2" applyNumberFormat="1" applyBorder="1" applyAlignment="1">
      <alignment horizontal="left" vertical="center" wrapText="1"/>
    </xf>
    <xf numFmtId="0" fontId="25" fillId="0" borderId="2" xfId="1" applyFont="1" applyBorder="1" applyAlignment="1">
      <alignment horizontal="center" vertical="center" wrapText="1"/>
    </xf>
    <xf numFmtId="165" fontId="25" fillId="0" borderId="2" xfId="1" applyNumberFormat="1" applyFont="1" applyBorder="1" applyAlignment="1">
      <alignment horizontal="center" vertical="center" wrapText="1"/>
    </xf>
    <xf numFmtId="0" fontId="6" fillId="0" borderId="18" xfId="2" applyFont="1" applyBorder="1" applyAlignment="1">
      <alignment horizontal="right" vertical="center" wrapText="1" indent="1"/>
    </xf>
    <xf numFmtId="0" fontId="24" fillId="0" borderId="18" xfId="2" applyBorder="1" applyAlignment="1">
      <alignment horizontal="right" vertical="center" wrapText="1" indent="1"/>
    </xf>
    <xf numFmtId="0" fontId="23" fillId="0" borderId="6" xfId="1" applyFont="1" applyBorder="1" applyAlignment="1">
      <alignment horizontal="center" vertical="center" wrapText="1"/>
    </xf>
    <xf numFmtId="0" fontId="23" fillId="0" borderId="12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49" fontId="5" fillId="0" borderId="6" xfId="2" applyNumberFormat="1" applyFont="1" applyBorder="1" applyAlignment="1">
      <alignment horizontal="left" vertical="center" wrapText="1"/>
    </xf>
    <xf numFmtId="0" fontId="25" fillId="0" borderId="6" xfId="1" applyFont="1" applyBorder="1" applyAlignment="1">
      <alignment horizontal="center" vertical="center" wrapText="1"/>
    </xf>
    <xf numFmtId="0" fontId="25" fillId="0" borderId="12" xfId="1" applyFont="1" applyBorder="1" applyAlignment="1">
      <alignment horizontal="center" vertical="center" wrapText="1"/>
    </xf>
    <xf numFmtId="1" fontId="25" fillId="0" borderId="6" xfId="1" applyNumberFormat="1" applyFont="1" applyBorder="1" applyAlignment="1">
      <alignment horizontal="center" vertical="center" wrapText="1"/>
    </xf>
    <xf numFmtId="1" fontId="25" fillId="0" borderId="12" xfId="1" applyNumberFormat="1" applyFont="1" applyBorder="1" applyAlignment="1">
      <alignment horizontal="center" vertical="center" wrapText="1"/>
    </xf>
    <xf numFmtId="0" fontId="5" fillId="0" borderId="15" xfId="2" applyFont="1" applyBorder="1" applyAlignment="1">
      <alignment horizontal="right" vertical="center" wrapText="1" indent="1"/>
    </xf>
    <xf numFmtId="0" fontId="24" fillId="0" borderId="16" xfId="2" applyBorder="1" applyAlignment="1">
      <alignment horizontal="right" vertical="center" wrapText="1" indent="1"/>
    </xf>
    <xf numFmtId="0" fontId="24" fillId="0" borderId="17" xfId="2" applyBorder="1" applyAlignment="1">
      <alignment horizontal="right" vertical="center" wrapText="1" indent="1"/>
    </xf>
    <xf numFmtId="49" fontId="2" fillId="0" borderId="6" xfId="2" applyNumberFormat="1" applyFont="1" applyBorder="1" applyAlignment="1">
      <alignment horizontal="left" vertical="center" wrapText="1"/>
    </xf>
    <xf numFmtId="4" fontId="25" fillId="0" borderId="6" xfId="1" applyNumberFormat="1" applyFont="1" applyBorder="1" applyAlignment="1">
      <alignment horizontal="center" vertical="center" wrapText="1"/>
    </xf>
    <xf numFmtId="4" fontId="25" fillId="0" borderId="12" xfId="1" applyNumberFormat="1" applyFont="1" applyBorder="1" applyAlignment="1">
      <alignment horizontal="center" vertical="center" wrapText="1"/>
    </xf>
    <xf numFmtId="0" fontId="2" fillId="0" borderId="15" xfId="2" applyFont="1" applyBorder="1" applyAlignment="1">
      <alignment horizontal="right" vertical="center" wrapText="1" indent="1"/>
    </xf>
    <xf numFmtId="3" fontId="25" fillId="0" borderId="6" xfId="1" applyNumberFormat="1" applyFont="1" applyBorder="1" applyAlignment="1">
      <alignment horizontal="center" vertical="center" wrapText="1"/>
    </xf>
    <xf numFmtId="3" fontId="25" fillId="0" borderId="12" xfId="1" applyNumberFormat="1" applyFont="1" applyBorder="1" applyAlignment="1">
      <alignment horizontal="center" vertical="center" wrapText="1"/>
    </xf>
    <xf numFmtId="49" fontId="22" fillId="3" borderId="3" xfId="1" applyNumberFormat="1" applyFont="1" applyFill="1" applyBorder="1" applyAlignment="1">
      <alignment horizontal="left" vertical="center" wrapText="1"/>
    </xf>
    <xf numFmtId="49" fontId="22" fillId="3" borderId="5" xfId="1" applyNumberFormat="1" applyFont="1" applyFill="1" applyBorder="1" applyAlignment="1">
      <alignment horizontal="left" vertical="center" wrapText="1"/>
    </xf>
    <xf numFmtId="49" fontId="22" fillId="3" borderId="4" xfId="1" applyNumberFormat="1" applyFont="1" applyFill="1" applyBorder="1" applyAlignment="1">
      <alignment horizontal="left" vertical="center" wrapText="1"/>
    </xf>
    <xf numFmtId="49" fontId="7" fillId="0" borderId="6" xfId="2" applyNumberFormat="1" applyFont="1" applyBorder="1" applyAlignment="1">
      <alignment horizontal="left" vertical="center" wrapText="1"/>
    </xf>
    <xf numFmtId="2" fontId="25" fillId="0" borderId="6" xfId="1" applyNumberFormat="1" applyFont="1" applyBorder="1" applyAlignment="1">
      <alignment horizontal="center" vertical="center" wrapText="1"/>
    </xf>
    <xf numFmtId="2" fontId="25" fillId="0" borderId="12" xfId="1" applyNumberFormat="1" applyFont="1" applyBorder="1" applyAlignment="1">
      <alignment horizontal="center" vertical="center" wrapText="1"/>
    </xf>
    <xf numFmtId="0" fontId="7" fillId="0" borderId="15" xfId="2" applyFont="1" applyBorder="1" applyAlignment="1">
      <alignment horizontal="right" vertical="center" wrapText="1" indent="1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1" xfId="2" applyNumberFormat="1" applyFont="1" applyBorder="1" applyAlignment="1">
      <alignment horizontal="left" vertical="center" wrapText="1"/>
    </xf>
    <xf numFmtId="0" fontId="7" fillId="0" borderId="16" xfId="2" applyFont="1" applyBorder="1" applyAlignment="1">
      <alignment horizontal="right" vertical="center" wrapText="1" indent="1"/>
    </xf>
    <xf numFmtId="0" fontId="7" fillId="0" borderId="17" xfId="2" applyFont="1" applyBorder="1" applyAlignment="1">
      <alignment horizontal="right" vertical="center" wrapText="1" indent="1"/>
    </xf>
    <xf numFmtId="49" fontId="6" fillId="0" borderId="6" xfId="2" applyNumberFormat="1" applyFont="1" applyBorder="1" applyAlignment="1">
      <alignment horizontal="left" vertical="center" wrapText="1"/>
    </xf>
    <xf numFmtId="49" fontId="6" fillId="0" borderId="15" xfId="2" applyNumberFormat="1" applyFont="1" applyBorder="1" applyAlignment="1">
      <alignment horizontal="right" vertical="center" wrapText="1" indent="1"/>
    </xf>
    <xf numFmtId="49" fontId="24" fillId="0" borderId="16" xfId="2" applyNumberFormat="1" applyBorder="1" applyAlignment="1">
      <alignment horizontal="right" vertical="center" wrapText="1" indent="1"/>
    </xf>
    <xf numFmtId="49" fontId="24" fillId="0" borderId="17" xfId="2" applyNumberFormat="1" applyBorder="1" applyAlignment="1">
      <alignment horizontal="right" vertical="center" wrapText="1" indent="1"/>
    </xf>
    <xf numFmtId="49" fontId="24" fillId="0" borderId="9" xfId="2" applyNumberFormat="1" applyBorder="1" applyAlignment="1">
      <alignment horizontal="left" vertical="center" wrapText="1"/>
    </xf>
    <xf numFmtId="49" fontId="24" fillId="0" borderId="10" xfId="2" applyNumberFormat="1" applyBorder="1" applyAlignment="1">
      <alignment horizontal="left" vertical="center" wrapText="1"/>
    </xf>
    <xf numFmtId="49" fontId="24" fillId="0" borderId="11" xfId="2" applyNumberFormat="1" applyBorder="1" applyAlignment="1">
      <alignment horizontal="left" vertical="center" wrapText="1"/>
    </xf>
    <xf numFmtId="0" fontId="6" fillId="0" borderId="15" xfId="2" applyFont="1" applyBorder="1" applyAlignment="1">
      <alignment horizontal="right" vertical="center" wrapText="1" indent="1"/>
    </xf>
    <xf numFmtId="0" fontId="7" fillId="0" borderId="6" xfId="2" applyFont="1" applyBorder="1" applyAlignment="1">
      <alignment horizontal="left" vertical="center" wrapText="1"/>
    </xf>
    <xf numFmtId="0" fontId="24" fillId="0" borderId="6" xfId="2" applyBorder="1" applyAlignment="1">
      <alignment horizontal="left" vertical="center" wrapText="1"/>
    </xf>
    <xf numFmtId="2" fontId="7" fillId="0" borderId="15" xfId="2" applyNumberFormat="1" applyFont="1" applyBorder="1" applyAlignment="1">
      <alignment horizontal="right" vertical="center" wrapText="1" indent="1"/>
    </xf>
    <xf numFmtId="2" fontId="24" fillId="0" borderId="16" xfId="2" applyNumberFormat="1" applyBorder="1" applyAlignment="1">
      <alignment horizontal="right" vertical="center" wrapText="1" indent="1"/>
    </xf>
    <xf numFmtId="2" fontId="24" fillId="0" borderId="17" xfId="2" applyNumberFormat="1" applyBorder="1" applyAlignment="1">
      <alignment horizontal="right" vertical="center" wrapText="1" indent="1"/>
    </xf>
    <xf numFmtId="0" fontId="6" fillId="0" borderId="6" xfId="2" applyFont="1" applyBorder="1" applyAlignment="1">
      <alignment horizontal="left" vertical="center" wrapText="1"/>
    </xf>
    <xf numFmtId="0" fontId="24" fillId="0" borderId="15" xfId="2" applyBorder="1" applyAlignment="1">
      <alignment horizontal="right" vertical="center" wrapText="1" indent="1"/>
    </xf>
    <xf numFmtId="49" fontId="8" fillId="0" borderId="6" xfId="2" applyNumberFormat="1" applyFont="1" applyBorder="1" applyAlignment="1">
      <alignment horizontal="left" vertical="center" wrapText="1"/>
    </xf>
    <xf numFmtId="0" fontId="4" fillId="0" borderId="6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9" fillId="0" borderId="8" xfId="1" applyBorder="1"/>
    <xf numFmtId="0" fontId="9" fillId="0" borderId="13" xfId="1" applyBorder="1"/>
    <xf numFmtId="0" fontId="9" fillId="0" borderId="14" xfId="1" applyBorder="1"/>
    <xf numFmtId="0" fontId="3" fillId="0" borderId="9" xfId="2" applyFont="1" applyBorder="1" applyAlignment="1">
      <alignment horizontal="left" vertical="center" wrapText="1"/>
    </xf>
    <xf numFmtId="0" fontId="24" fillId="0" borderId="10" xfId="2" applyBorder="1" applyAlignment="1">
      <alignment horizontal="left" vertical="center" wrapText="1"/>
    </xf>
    <xf numFmtId="0" fontId="24" fillId="0" borderId="11" xfId="2" applyBorder="1" applyAlignment="1">
      <alignment horizontal="left" vertical="center" wrapText="1"/>
    </xf>
    <xf numFmtId="4" fontId="25" fillId="0" borderId="6" xfId="1" quotePrefix="1" applyNumberFormat="1" applyFont="1" applyBorder="1" applyAlignment="1">
      <alignment horizontal="center" vertical="center" wrapText="1"/>
    </xf>
    <xf numFmtId="4" fontId="25" fillId="0" borderId="12" xfId="1" quotePrefix="1" applyNumberFormat="1" applyFont="1" applyBorder="1" applyAlignment="1">
      <alignment horizontal="center" vertical="center" wrapText="1"/>
    </xf>
    <xf numFmtId="0" fontId="2" fillId="0" borderId="9" xfId="2" applyFont="1" applyBorder="1" applyAlignment="1">
      <alignment horizontal="left" vertical="center" wrapText="1"/>
    </xf>
    <xf numFmtId="0" fontId="25" fillId="0" borderId="6" xfId="1" quotePrefix="1" applyFont="1" applyBorder="1" applyAlignment="1">
      <alignment horizontal="center" vertical="center" wrapText="1"/>
    </xf>
    <xf numFmtId="0" fontId="9" fillId="0" borderId="16" xfId="1" applyBorder="1"/>
    <xf numFmtId="0" fontId="9" fillId="0" borderId="17" xfId="1" applyBorder="1"/>
    <xf numFmtId="0" fontId="9" fillId="0" borderId="4" xfId="1" applyBorder="1"/>
    <xf numFmtId="0" fontId="20" fillId="0" borderId="5" xfId="1" applyFont="1" applyBorder="1" applyAlignment="1">
      <alignment horizontal="center" vertical="center" wrapText="1"/>
    </xf>
    <xf numFmtId="0" fontId="24" fillId="0" borderId="9" xfId="2" applyBorder="1" applyAlignment="1">
      <alignment horizontal="left" vertical="center" wrapText="1"/>
    </xf>
    <xf numFmtId="165" fontId="25" fillId="0" borderId="6" xfId="1" applyNumberFormat="1" applyFont="1" applyBorder="1" applyAlignment="1">
      <alignment horizontal="center" vertical="center" wrapText="1"/>
    </xf>
    <xf numFmtId="165" fontId="25" fillId="0" borderId="12" xfId="1" applyNumberFormat="1" applyFont="1" applyBorder="1" applyAlignment="1">
      <alignment horizontal="center" vertical="center" wrapText="1"/>
    </xf>
    <xf numFmtId="0" fontId="6" fillId="0" borderId="13" xfId="2" applyFont="1" applyBorder="1" applyAlignment="1">
      <alignment horizontal="right" vertical="center" wrapText="1" indent="1"/>
    </xf>
    <xf numFmtId="0" fontId="9" fillId="0" borderId="1" xfId="1" applyBorder="1"/>
    <xf numFmtId="0" fontId="38" fillId="0" borderId="0" xfId="1" applyFont="1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Normalny_nr 1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1733550</xdr:colOff>
      <xdr:row>35</xdr:row>
      <xdr:rowOff>247650</xdr:rowOff>
    </xdr:from>
    <xdr:to>
      <xdr:col>19</xdr:col>
      <xdr:colOff>138390</xdr:colOff>
      <xdr:row>38</xdr:row>
      <xdr:rowOff>62190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A8A1056-0667-4205-93DD-3934CF7EF6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1828800"/>
          <a:ext cx="828000" cy="82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443C3-2665-4253-869C-C55B50302DB3}">
  <sheetPr>
    <tabColor rgb="FF92D050"/>
  </sheetPr>
  <dimension ref="A1:V269"/>
  <sheetViews>
    <sheetView tabSelected="1" view="pageBreakPreview" topLeftCell="A25" zoomScaleNormal="100" zoomScaleSheetLayoutView="100" zoomScalePageLayoutView="55" workbookViewId="0">
      <pane xSplit="28296" topLeftCell="P1"/>
      <selection activeCell="J34" sqref="J34:K159"/>
      <selection pane="topRight" activeCell="P263" sqref="P263"/>
    </sheetView>
  </sheetViews>
  <sheetFormatPr defaultRowHeight="10.199999999999999" x14ac:dyDescent="0.2"/>
  <cols>
    <col min="1" max="1" width="3.69921875" style="28" customWidth="1"/>
    <col min="2" max="2" width="9.09765625" style="28" customWidth="1"/>
    <col min="3" max="3" width="10.09765625" style="28" customWidth="1"/>
    <col min="4" max="4" width="2.09765625" style="28" customWidth="1"/>
    <col min="5" max="5" width="46.5" style="15" customWidth="1"/>
    <col min="6" max="6" width="5.8984375" style="16" customWidth="1"/>
    <col min="7" max="7" width="8.5" style="16" customWidth="1"/>
    <col min="8" max="8" width="7.8984375" style="11" customWidth="1"/>
    <col min="9" max="9" width="12.09765625" style="11" customWidth="1"/>
    <col min="10" max="10" width="9" style="3"/>
    <col min="11" max="11" width="8.09765625" style="3" bestFit="1" customWidth="1"/>
    <col min="12" max="12" width="9" style="3"/>
    <col min="13" max="13" width="8.3984375" style="3" bestFit="1" customWidth="1"/>
    <col min="14" max="14" width="19.09765625" style="3" bestFit="1" customWidth="1"/>
    <col min="15" max="15" width="9.5" style="3" bestFit="1" customWidth="1"/>
    <col min="16" max="256" width="9" style="3"/>
    <col min="257" max="257" width="3.69921875" style="3" customWidth="1"/>
    <col min="258" max="258" width="9.09765625" style="3" customWidth="1"/>
    <col min="259" max="259" width="10.09765625" style="3" customWidth="1"/>
    <col min="260" max="260" width="2.09765625" style="3" customWidth="1"/>
    <col min="261" max="261" width="46.5" style="3" customWidth="1"/>
    <col min="262" max="262" width="5.8984375" style="3" customWidth="1"/>
    <col min="263" max="263" width="8.5" style="3" customWidth="1"/>
    <col min="264" max="264" width="7.8984375" style="3" customWidth="1"/>
    <col min="265" max="265" width="10.3984375" style="3" bestFit="1" customWidth="1"/>
    <col min="266" max="266" width="9" style="3"/>
    <col min="267" max="267" width="8.09765625" style="3" bestFit="1" customWidth="1"/>
    <col min="268" max="268" width="9" style="3"/>
    <col min="269" max="269" width="8.3984375" style="3" bestFit="1" customWidth="1"/>
    <col min="270" max="270" width="19.09765625" style="3" bestFit="1" customWidth="1"/>
    <col min="271" max="512" width="9" style="3"/>
    <col min="513" max="513" width="3.69921875" style="3" customWidth="1"/>
    <col min="514" max="514" width="9.09765625" style="3" customWidth="1"/>
    <col min="515" max="515" width="10.09765625" style="3" customWidth="1"/>
    <col min="516" max="516" width="2.09765625" style="3" customWidth="1"/>
    <col min="517" max="517" width="46.5" style="3" customWidth="1"/>
    <col min="518" max="518" width="5.8984375" style="3" customWidth="1"/>
    <col min="519" max="519" width="8.5" style="3" customWidth="1"/>
    <col min="520" max="520" width="7.8984375" style="3" customWidth="1"/>
    <col min="521" max="521" width="10.3984375" style="3" bestFit="1" customWidth="1"/>
    <col min="522" max="522" width="9" style="3"/>
    <col min="523" max="523" width="8.09765625" style="3" bestFit="1" customWidth="1"/>
    <col min="524" max="524" width="9" style="3"/>
    <col min="525" max="525" width="8.3984375" style="3" bestFit="1" customWidth="1"/>
    <col min="526" max="526" width="19.09765625" style="3" bestFit="1" customWidth="1"/>
    <col min="527" max="768" width="9" style="3"/>
    <col min="769" max="769" width="3.69921875" style="3" customWidth="1"/>
    <col min="770" max="770" width="9.09765625" style="3" customWidth="1"/>
    <col min="771" max="771" width="10.09765625" style="3" customWidth="1"/>
    <col min="772" max="772" width="2.09765625" style="3" customWidth="1"/>
    <col min="773" max="773" width="46.5" style="3" customWidth="1"/>
    <col min="774" max="774" width="5.8984375" style="3" customWidth="1"/>
    <col min="775" max="775" width="8.5" style="3" customWidth="1"/>
    <col min="776" max="776" width="7.8984375" style="3" customWidth="1"/>
    <col min="777" max="777" width="10.3984375" style="3" bestFit="1" customWidth="1"/>
    <col min="778" max="778" width="9" style="3"/>
    <col min="779" max="779" width="8.09765625" style="3" bestFit="1" customWidth="1"/>
    <col min="780" max="780" width="9" style="3"/>
    <col min="781" max="781" width="8.3984375" style="3" bestFit="1" customWidth="1"/>
    <col min="782" max="782" width="19.09765625" style="3" bestFit="1" customWidth="1"/>
    <col min="783" max="1024" width="9" style="3"/>
    <col min="1025" max="1025" width="3.69921875" style="3" customWidth="1"/>
    <col min="1026" max="1026" width="9.09765625" style="3" customWidth="1"/>
    <col min="1027" max="1027" width="10.09765625" style="3" customWidth="1"/>
    <col min="1028" max="1028" width="2.09765625" style="3" customWidth="1"/>
    <col min="1029" max="1029" width="46.5" style="3" customWidth="1"/>
    <col min="1030" max="1030" width="5.8984375" style="3" customWidth="1"/>
    <col min="1031" max="1031" width="8.5" style="3" customWidth="1"/>
    <col min="1032" max="1032" width="7.8984375" style="3" customWidth="1"/>
    <col min="1033" max="1033" width="10.3984375" style="3" bestFit="1" customWidth="1"/>
    <col min="1034" max="1034" width="9" style="3"/>
    <col min="1035" max="1035" width="8.09765625" style="3" bestFit="1" customWidth="1"/>
    <col min="1036" max="1036" width="9" style="3"/>
    <col min="1037" max="1037" width="8.3984375" style="3" bestFit="1" customWidth="1"/>
    <col min="1038" max="1038" width="19.09765625" style="3" bestFit="1" customWidth="1"/>
    <col min="1039" max="1280" width="9" style="3"/>
    <col min="1281" max="1281" width="3.69921875" style="3" customWidth="1"/>
    <col min="1282" max="1282" width="9.09765625" style="3" customWidth="1"/>
    <col min="1283" max="1283" width="10.09765625" style="3" customWidth="1"/>
    <col min="1284" max="1284" width="2.09765625" style="3" customWidth="1"/>
    <col min="1285" max="1285" width="46.5" style="3" customWidth="1"/>
    <col min="1286" max="1286" width="5.8984375" style="3" customWidth="1"/>
    <col min="1287" max="1287" width="8.5" style="3" customWidth="1"/>
    <col min="1288" max="1288" width="7.8984375" style="3" customWidth="1"/>
    <col min="1289" max="1289" width="10.3984375" style="3" bestFit="1" customWidth="1"/>
    <col min="1290" max="1290" width="9" style="3"/>
    <col min="1291" max="1291" width="8.09765625" style="3" bestFit="1" customWidth="1"/>
    <col min="1292" max="1292" width="9" style="3"/>
    <col min="1293" max="1293" width="8.3984375" style="3" bestFit="1" customWidth="1"/>
    <col min="1294" max="1294" width="19.09765625" style="3" bestFit="1" customWidth="1"/>
    <col min="1295" max="1536" width="9" style="3"/>
    <col min="1537" max="1537" width="3.69921875" style="3" customWidth="1"/>
    <col min="1538" max="1538" width="9.09765625" style="3" customWidth="1"/>
    <col min="1539" max="1539" width="10.09765625" style="3" customWidth="1"/>
    <col min="1540" max="1540" width="2.09765625" style="3" customWidth="1"/>
    <col min="1541" max="1541" width="46.5" style="3" customWidth="1"/>
    <col min="1542" max="1542" width="5.8984375" style="3" customWidth="1"/>
    <col min="1543" max="1543" width="8.5" style="3" customWidth="1"/>
    <col min="1544" max="1544" width="7.8984375" style="3" customWidth="1"/>
    <col min="1545" max="1545" width="10.3984375" style="3" bestFit="1" customWidth="1"/>
    <col min="1546" max="1546" width="9" style="3"/>
    <col min="1547" max="1547" width="8.09765625" style="3" bestFit="1" customWidth="1"/>
    <col min="1548" max="1548" width="9" style="3"/>
    <col min="1549" max="1549" width="8.3984375" style="3" bestFit="1" customWidth="1"/>
    <col min="1550" max="1550" width="19.09765625" style="3" bestFit="1" customWidth="1"/>
    <col min="1551" max="1792" width="9" style="3"/>
    <col min="1793" max="1793" width="3.69921875" style="3" customWidth="1"/>
    <col min="1794" max="1794" width="9.09765625" style="3" customWidth="1"/>
    <col min="1795" max="1795" width="10.09765625" style="3" customWidth="1"/>
    <col min="1796" max="1796" width="2.09765625" style="3" customWidth="1"/>
    <col min="1797" max="1797" width="46.5" style="3" customWidth="1"/>
    <col min="1798" max="1798" width="5.8984375" style="3" customWidth="1"/>
    <col min="1799" max="1799" width="8.5" style="3" customWidth="1"/>
    <col min="1800" max="1800" width="7.8984375" style="3" customWidth="1"/>
    <col min="1801" max="1801" width="10.3984375" style="3" bestFit="1" customWidth="1"/>
    <col min="1802" max="1802" width="9" style="3"/>
    <col min="1803" max="1803" width="8.09765625" style="3" bestFit="1" customWidth="1"/>
    <col min="1804" max="1804" width="9" style="3"/>
    <col min="1805" max="1805" width="8.3984375" style="3" bestFit="1" customWidth="1"/>
    <col min="1806" max="1806" width="19.09765625" style="3" bestFit="1" customWidth="1"/>
    <col min="1807" max="2048" width="9" style="3"/>
    <col min="2049" max="2049" width="3.69921875" style="3" customWidth="1"/>
    <col min="2050" max="2050" width="9.09765625" style="3" customWidth="1"/>
    <col min="2051" max="2051" width="10.09765625" style="3" customWidth="1"/>
    <col min="2052" max="2052" width="2.09765625" style="3" customWidth="1"/>
    <col min="2053" max="2053" width="46.5" style="3" customWidth="1"/>
    <col min="2054" max="2054" width="5.8984375" style="3" customWidth="1"/>
    <col min="2055" max="2055" width="8.5" style="3" customWidth="1"/>
    <col min="2056" max="2056" width="7.8984375" style="3" customWidth="1"/>
    <col min="2057" max="2057" width="10.3984375" style="3" bestFit="1" customWidth="1"/>
    <col min="2058" max="2058" width="9" style="3"/>
    <col min="2059" max="2059" width="8.09765625" style="3" bestFit="1" customWidth="1"/>
    <col min="2060" max="2060" width="9" style="3"/>
    <col min="2061" max="2061" width="8.3984375" style="3" bestFit="1" customWidth="1"/>
    <col min="2062" max="2062" width="19.09765625" style="3" bestFit="1" customWidth="1"/>
    <col min="2063" max="2304" width="9" style="3"/>
    <col min="2305" max="2305" width="3.69921875" style="3" customWidth="1"/>
    <col min="2306" max="2306" width="9.09765625" style="3" customWidth="1"/>
    <col min="2307" max="2307" width="10.09765625" style="3" customWidth="1"/>
    <col min="2308" max="2308" width="2.09765625" style="3" customWidth="1"/>
    <col min="2309" max="2309" width="46.5" style="3" customWidth="1"/>
    <col min="2310" max="2310" width="5.8984375" style="3" customWidth="1"/>
    <col min="2311" max="2311" width="8.5" style="3" customWidth="1"/>
    <col min="2312" max="2312" width="7.8984375" style="3" customWidth="1"/>
    <col min="2313" max="2313" width="10.3984375" style="3" bestFit="1" customWidth="1"/>
    <col min="2314" max="2314" width="9" style="3"/>
    <col min="2315" max="2315" width="8.09765625" style="3" bestFit="1" customWidth="1"/>
    <col min="2316" max="2316" width="9" style="3"/>
    <col min="2317" max="2317" width="8.3984375" style="3" bestFit="1" customWidth="1"/>
    <col min="2318" max="2318" width="19.09765625" style="3" bestFit="1" customWidth="1"/>
    <col min="2319" max="2560" width="9" style="3"/>
    <col min="2561" max="2561" width="3.69921875" style="3" customWidth="1"/>
    <col min="2562" max="2562" width="9.09765625" style="3" customWidth="1"/>
    <col min="2563" max="2563" width="10.09765625" style="3" customWidth="1"/>
    <col min="2564" max="2564" width="2.09765625" style="3" customWidth="1"/>
    <col min="2565" max="2565" width="46.5" style="3" customWidth="1"/>
    <col min="2566" max="2566" width="5.8984375" style="3" customWidth="1"/>
    <col min="2567" max="2567" width="8.5" style="3" customWidth="1"/>
    <col min="2568" max="2568" width="7.8984375" style="3" customWidth="1"/>
    <col min="2569" max="2569" width="10.3984375" style="3" bestFit="1" customWidth="1"/>
    <col min="2570" max="2570" width="9" style="3"/>
    <col min="2571" max="2571" width="8.09765625" style="3" bestFit="1" customWidth="1"/>
    <col min="2572" max="2572" width="9" style="3"/>
    <col min="2573" max="2573" width="8.3984375" style="3" bestFit="1" customWidth="1"/>
    <col min="2574" max="2574" width="19.09765625" style="3" bestFit="1" customWidth="1"/>
    <col min="2575" max="2816" width="9" style="3"/>
    <col min="2817" max="2817" width="3.69921875" style="3" customWidth="1"/>
    <col min="2818" max="2818" width="9.09765625" style="3" customWidth="1"/>
    <col min="2819" max="2819" width="10.09765625" style="3" customWidth="1"/>
    <col min="2820" max="2820" width="2.09765625" style="3" customWidth="1"/>
    <col min="2821" max="2821" width="46.5" style="3" customWidth="1"/>
    <col min="2822" max="2822" width="5.8984375" style="3" customWidth="1"/>
    <col min="2823" max="2823" width="8.5" style="3" customWidth="1"/>
    <col min="2824" max="2824" width="7.8984375" style="3" customWidth="1"/>
    <col min="2825" max="2825" width="10.3984375" style="3" bestFit="1" customWidth="1"/>
    <col min="2826" max="2826" width="9" style="3"/>
    <col min="2827" max="2827" width="8.09765625" style="3" bestFit="1" customWidth="1"/>
    <col min="2828" max="2828" width="9" style="3"/>
    <col min="2829" max="2829" width="8.3984375" style="3" bestFit="1" customWidth="1"/>
    <col min="2830" max="2830" width="19.09765625" style="3" bestFit="1" customWidth="1"/>
    <col min="2831" max="3072" width="9" style="3"/>
    <col min="3073" max="3073" width="3.69921875" style="3" customWidth="1"/>
    <col min="3074" max="3074" width="9.09765625" style="3" customWidth="1"/>
    <col min="3075" max="3075" width="10.09765625" style="3" customWidth="1"/>
    <col min="3076" max="3076" width="2.09765625" style="3" customWidth="1"/>
    <col min="3077" max="3077" width="46.5" style="3" customWidth="1"/>
    <col min="3078" max="3078" width="5.8984375" style="3" customWidth="1"/>
    <col min="3079" max="3079" width="8.5" style="3" customWidth="1"/>
    <col min="3080" max="3080" width="7.8984375" style="3" customWidth="1"/>
    <col min="3081" max="3081" width="10.3984375" style="3" bestFit="1" customWidth="1"/>
    <col min="3082" max="3082" width="9" style="3"/>
    <col min="3083" max="3083" width="8.09765625" style="3" bestFit="1" customWidth="1"/>
    <col min="3084" max="3084" width="9" style="3"/>
    <col min="3085" max="3085" width="8.3984375" style="3" bestFit="1" customWidth="1"/>
    <col min="3086" max="3086" width="19.09765625" style="3" bestFit="1" customWidth="1"/>
    <col min="3087" max="3328" width="9" style="3"/>
    <col min="3329" max="3329" width="3.69921875" style="3" customWidth="1"/>
    <col min="3330" max="3330" width="9.09765625" style="3" customWidth="1"/>
    <col min="3331" max="3331" width="10.09765625" style="3" customWidth="1"/>
    <col min="3332" max="3332" width="2.09765625" style="3" customWidth="1"/>
    <col min="3333" max="3333" width="46.5" style="3" customWidth="1"/>
    <col min="3334" max="3334" width="5.8984375" style="3" customWidth="1"/>
    <col min="3335" max="3335" width="8.5" style="3" customWidth="1"/>
    <col min="3336" max="3336" width="7.8984375" style="3" customWidth="1"/>
    <col min="3337" max="3337" width="10.3984375" style="3" bestFit="1" customWidth="1"/>
    <col min="3338" max="3338" width="9" style="3"/>
    <col min="3339" max="3339" width="8.09765625" style="3" bestFit="1" customWidth="1"/>
    <col min="3340" max="3340" width="9" style="3"/>
    <col min="3341" max="3341" width="8.3984375" style="3" bestFit="1" customWidth="1"/>
    <col min="3342" max="3342" width="19.09765625" style="3" bestFit="1" customWidth="1"/>
    <col min="3343" max="3584" width="9" style="3"/>
    <col min="3585" max="3585" width="3.69921875" style="3" customWidth="1"/>
    <col min="3586" max="3586" width="9.09765625" style="3" customWidth="1"/>
    <col min="3587" max="3587" width="10.09765625" style="3" customWidth="1"/>
    <col min="3588" max="3588" width="2.09765625" style="3" customWidth="1"/>
    <col min="3589" max="3589" width="46.5" style="3" customWidth="1"/>
    <col min="3590" max="3590" width="5.8984375" style="3" customWidth="1"/>
    <col min="3591" max="3591" width="8.5" style="3" customWidth="1"/>
    <col min="3592" max="3592" width="7.8984375" style="3" customWidth="1"/>
    <col min="3593" max="3593" width="10.3984375" style="3" bestFit="1" customWidth="1"/>
    <col min="3594" max="3594" width="9" style="3"/>
    <col min="3595" max="3595" width="8.09765625" style="3" bestFit="1" customWidth="1"/>
    <col min="3596" max="3596" width="9" style="3"/>
    <col min="3597" max="3597" width="8.3984375" style="3" bestFit="1" customWidth="1"/>
    <col min="3598" max="3598" width="19.09765625" style="3" bestFit="1" customWidth="1"/>
    <col min="3599" max="3840" width="9" style="3"/>
    <col min="3841" max="3841" width="3.69921875" style="3" customWidth="1"/>
    <col min="3842" max="3842" width="9.09765625" style="3" customWidth="1"/>
    <col min="3843" max="3843" width="10.09765625" style="3" customWidth="1"/>
    <col min="3844" max="3844" width="2.09765625" style="3" customWidth="1"/>
    <col min="3845" max="3845" width="46.5" style="3" customWidth="1"/>
    <col min="3846" max="3846" width="5.8984375" style="3" customWidth="1"/>
    <col min="3847" max="3847" width="8.5" style="3" customWidth="1"/>
    <col min="3848" max="3848" width="7.8984375" style="3" customWidth="1"/>
    <col min="3849" max="3849" width="10.3984375" style="3" bestFit="1" customWidth="1"/>
    <col min="3850" max="3850" width="9" style="3"/>
    <col min="3851" max="3851" width="8.09765625" style="3" bestFit="1" customWidth="1"/>
    <col min="3852" max="3852" width="9" style="3"/>
    <col min="3853" max="3853" width="8.3984375" style="3" bestFit="1" customWidth="1"/>
    <col min="3854" max="3854" width="19.09765625" style="3" bestFit="1" customWidth="1"/>
    <col min="3855" max="4096" width="9" style="3"/>
    <col min="4097" max="4097" width="3.69921875" style="3" customWidth="1"/>
    <col min="4098" max="4098" width="9.09765625" style="3" customWidth="1"/>
    <col min="4099" max="4099" width="10.09765625" style="3" customWidth="1"/>
    <col min="4100" max="4100" width="2.09765625" style="3" customWidth="1"/>
    <col min="4101" max="4101" width="46.5" style="3" customWidth="1"/>
    <col min="4102" max="4102" width="5.8984375" style="3" customWidth="1"/>
    <col min="4103" max="4103" width="8.5" style="3" customWidth="1"/>
    <col min="4104" max="4104" width="7.8984375" style="3" customWidth="1"/>
    <col min="4105" max="4105" width="10.3984375" style="3" bestFit="1" customWidth="1"/>
    <col min="4106" max="4106" width="9" style="3"/>
    <col min="4107" max="4107" width="8.09765625" style="3" bestFit="1" customWidth="1"/>
    <col min="4108" max="4108" width="9" style="3"/>
    <col min="4109" max="4109" width="8.3984375" style="3" bestFit="1" customWidth="1"/>
    <col min="4110" max="4110" width="19.09765625" style="3" bestFit="1" customWidth="1"/>
    <col min="4111" max="4352" width="9" style="3"/>
    <col min="4353" max="4353" width="3.69921875" style="3" customWidth="1"/>
    <col min="4354" max="4354" width="9.09765625" style="3" customWidth="1"/>
    <col min="4355" max="4355" width="10.09765625" style="3" customWidth="1"/>
    <col min="4356" max="4356" width="2.09765625" style="3" customWidth="1"/>
    <col min="4357" max="4357" width="46.5" style="3" customWidth="1"/>
    <col min="4358" max="4358" width="5.8984375" style="3" customWidth="1"/>
    <col min="4359" max="4359" width="8.5" style="3" customWidth="1"/>
    <col min="4360" max="4360" width="7.8984375" style="3" customWidth="1"/>
    <col min="4361" max="4361" width="10.3984375" style="3" bestFit="1" customWidth="1"/>
    <col min="4362" max="4362" width="9" style="3"/>
    <col min="4363" max="4363" width="8.09765625" style="3" bestFit="1" customWidth="1"/>
    <col min="4364" max="4364" width="9" style="3"/>
    <col min="4365" max="4365" width="8.3984375" style="3" bestFit="1" customWidth="1"/>
    <col min="4366" max="4366" width="19.09765625" style="3" bestFit="1" customWidth="1"/>
    <col min="4367" max="4608" width="9" style="3"/>
    <col min="4609" max="4609" width="3.69921875" style="3" customWidth="1"/>
    <col min="4610" max="4610" width="9.09765625" style="3" customWidth="1"/>
    <col min="4611" max="4611" width="10.09765625" style="3" customWidth="1"/>
    <col min="4612" max="4612" width="2.09765625" style="3" customWidth="1"/>
    <col min="4613" max="4613" width="46.5" style="3" customWidth="1"/>
    <col min="4614" max="4614" width="5.8984375" style="3" customWidth="1"/>
    <col min="4615" max="4615" width="8.5" style="3" customWidth="1"/>
    <col min="4616" max="4616" width="7.8984375" style="3" customWidth="1"/>
    <col min="4617" max="4617" width="10.3984375" style="3" bestFit="1" customWidth="1"/>
    <col min="4618" max="4618" width="9" style="3"/>
    <col min="4619" max="4619" width="8.09765625" style="3" bestFit="1" customWidth="1"/>
    <col min="4620" max="4620" width="9" style="3"/>
    <col min="4621" max="4621" width="8.3984375" style="3" bestFit="1" customWidth="1"/>
    <col min="4622" max="4622" width="19.09765625" style="3" bestFit="1" customWidth="1"/>
    <col min="4623" max="4864" width="9" style="3"/>
    <col min="4865" max="4865" width="3.69921875" style="3" customWidth="1"/>
    <col min="4866" max="4866" width="9.09765625" style="3" customWidth="1"/>
    <col min="4867" max="4867" width="10.09765625" style="3" customWidth="1"/>
    <col min="4868" max="4868" width="2.09765625" style="3" customWidth="1"/>
    <col min="4869" max="4869" width="46.5" style="3" customWidth="1"/>
    <col min="4870" max="4870" width="5.8984375" style="3" customWidth="1"/>
    <col min="4871" max="4871" width="8.5" style="3" customWidth="1"/>
    <col min="4872" max="4872" width="7.8984375" style="3" customWidth="1"/>
    <col min="4873" max="4873" width="10.3984375" style="3" bestFit="1" customWidth="1"/>
    <col min="4874" max="4874" width="9" style="3"/>
    <col min="4875" max="4875" width="8.09765625" style="3" bestFit="1" customWidth="1"/>
    <col min="4876" max="4876" width="9" style="3"/>
    <col min="4877" max="4877" width="8.3984375" style="3" bestFit="1" customWidth="1"/>
    <col min="4878" max="4878" width="19.09765625" style="3" bestFit="1" customWidth="1"/>
    <col min="4879" max="5120" width="9" style="3"/>
    <col min="5121" max="5121" width="3.69921875" style="3" customWidth="1"/>
    <col min="5122" max="5122" width="9.09765625" style="3" customWidth="1"/>
    <col min="5123" max="5123" width="10.09765625" style="3" customWidth="1"/>
    <col min="5124" max="5124" width="2.09765625" style="3" customWidth="1"/>
    <col min="5125" max="5125" width="46.5" style="3" customWidth="1"/>
    <col min="5126" max="5126" width="5.8984375" style="3" customWidth="1"/>
    <col min="5127" max="5127" width="8.5" style="3" customWidth="1"/>
    <col min="5128" max="5128" width="7.8984375" style="3" customWidth="1"/>
    <col min="5129" max="5129" width="10.3984375" style="3" bestFit="1" customWidth="1"/>
    <col min="5130" max="5130" width="9" style="3"/>
    <col min="5131" max="5131" width="8.09765625" style="3" bestFit="1" customWidth="1"/>
    <col min="5132" max="5132" width="9" style="3"/>
    <col min="5133" max="5133" width="8.3984375" style="3" bestFit="1" customWidth="1"/>
    <col min="5134" max="5134" width="19.09765625" style="3" bestFit="1" customWidth="1"/>
    <col min="5135" max="5376" width="9" style="3"/>
    <col min="5377" max="5377" width="3.69921875" style="3" customWidth="1"/>
    <col min="5378" max="5378" width="9.09765625" style="3" customWidth="1"/>
    <col min="5379" max="5379" width="10.09765625" style="3" customWidth="1"/>
    <col min="5380" max="5380" width="2.09765625" style="3" customWidth="1"/>
    <col min="5381" max="5381" width="46.5" style="3" customWidth="1"/>
    <col min="5382" max="5382" width="5.8984375" style="3" customWidth="1"/>
    <col min="5383" max="5383" width="8.5" style="3" customWidth="1"/>
    <col min="5384" max="5384" width="7.8984375" style="3" customWidth="1"/>
    <col min="5385" max="5385" width="10.3984375" style="3" bestFit="1" customWidth="1"/>
    <col min="5386" max="5386" width="9" style="3"/>
    <col min="5387" max="5387" width="8.09765625" style="3" bestFit="1" customWidth="1"/>
    <col min="5388" max="5388" width="9" style="3"/>
    <col min="5389" max="5389" width="8.3984375" style="3" bestFit="1" customWidth="1"/>
    <col min="5390" max="5390" width="19.09765625" style="3" bestFit="1" customWidth="1"/>
    <col min="5391" max="5632" width="9" style="3"/>
    <col min="5633" max="5633" width="3.69921875" style="3" customWidth="1"/>
    <col min="5634" max="5634" width="9.09765625" style="3" customWidth="1"/>
    <col min="5635" max="5635" width="10.09765625" style="3" customWidth="1"/>
    <col min="5636" max="5636" width="2.09765625" style="3" customWidth="1"/>
    <col min="5637" max="5637" width="46.5" style="3" customWidth="1"/>
    <col min="5638" max="5638" width="5.8984375" style="3" customWidth="1"/>
    <col min="5639" max="5639" width="8.5" style="3" customWidth="1"/>
    <col min="5640" max="5640" width="7.8984375" style="3" customWidth="1"/>
    <col min="5641" max="5641" width="10.3984375" style="3" bestFit="1" customWidth="1"/>
    <col min="5642" max="5642" width="9" style="3"/>
    <col min="5643" max="5643" width="8.09765625" style="3" bestFit="1" customWidth="1"/>
    <col min="5644" max="5644" width="9" style="3"/>
    <col min="5645" max="5645" width="8.3984375" style="3" bestFit="1" customWidth="1"/>
    <col min="5646" max="5646" width="19.09765625" style="3" bestFit="1" customWidth="1"/>
    <col min="5647" max="5888" width="9" style="3"/>
    <col min="5889" max="5889" width="3.69921875" style="3" customWidth="1"/>
    <col min="5890" max="5890" width="9.09765625" style="3" customWidth="1"/>
    <col min="5891" max="5891" width="10.09765625" style="3" customWidth="1"/>
    <col min="5892" max="5892" width="2.09765625" style="3" customWidth="1"/>
    <col min="5893" max="5893" width="46.5" style="3" customWidth="1"/>
    <col min="5894" max="5894" width="5.8984375" style="3" customWidth="1"/>
    <col min="5895" max="5895" width="8.5" style="3" customWidth="1"/>
    <col min="5896" max="5896" width="7.8984375" style="3" customWidth="1"/>
    <col min="5897" max="5897" width="10.3984375" style="3" bestFit="1" customWidth="1"/>
    <col min="5898" max="5898" width="9" style="3"/>
    <col min="5899" max="5899" width="8.09765625" style="3" bestFit="1" customWidth="1"/>
    <col min="5900" max="5900" width="9" style="3"/>
    <col min="5901" max="5901" width="8.3984375" style="3" bestFit="1" customWidth="1"/>
    <col min="5902" max="5902" width="19.09765625" style="3" bestFit="1" customWidth="1"/>
    <col min="5903" max="6144" width="9" style="3"/>
    <col min="6145" max="6145" width="3.69921875" style="3" customWidth="1"/>
    <col min="6146" max="6146" width="9.09765625" style="3" customWidth="1"/>
    <col min="6147" max="6147" width="10.09765625" style="3" customWidth="1"/>
    <col min="6148" max="6148" width="2.09765625" style="3" customWidth="1"/>
    <col min="6149" max="6149" width="46.5" style="3" customWidth="1"/>
    <col min="6150" max="6150" width="5.8984375" style="3" customWidth="1"/>
    <col min="6151" max="6151" width="8.5" style="3" customWidth="1"/>
    <col min="6152" max="6152" width="7.8984375" style="3" customWidth="1"/>
    <col min="6153" max="6153" width="10.3984375" style="3" bestFit="1" customWidth="1"/>
    <col min="6154" max="6154" width="9" style="3"/>
    <col min="6155" max="6155" width="8.09765625" style="3" bestFit="1" customWidth="1"/>
    <col min="6156" max="6156" width="9" style="3"/>
    <col min="6157" max="6157" width="8.3984375" style="3" bestFit="1" customWidth="1"/>
    <col min="6158" max="6158" width="19.09765625" style="3" bestFit="1" customWidth="1"/>
    <col min="6159" max="6400" width="9" style="3"/>
    <col min="6401" max="6401" width="3.69921875" style="3" customWidth="1"/>
    <col min="6402" max="6402" width="9.09765625" style="3" customWidth="1"/>
    <col min="6403" max="6403" width="10.09765625" style="3" customWidth="1"/>
    <col min="6404" max="6404" width="2.09765625" style="3" customWidth="1"/>
    <col min="6405" max="6405" width="46.5" style="3" customWidth="1"/>
    <col min="6406" max="6406" width="5.8984375" style="3" customWidth="1"/>
    <col min="6407" max="6407" width="8.5" style="3" customWidth="1"/>
    <col min="6408" max="6408" width="7.8984375" style="3" customWidth="1"/>
    <col min="6409" max="6409" width="10.3984375" style="3" bestFit="1" customWidth="1"/>
    <col min="6410" max="6410" width="9" style="3"/>
    <col min="6411" max="6411" width="8.09765625" style="3" bestFit="1" customWidth="1"/>
    <col min="6412" max="6412" width="9" style="3"/>
    <col min="6413" max="6413" width="8.3984375" style="3" bestFit="1" customWidth="1"/>
    <col min="6414" max="6414" width="19.09765625" style="3" bestFit="1" customWidth="1"/>
    <col min="6415" max="6656" width="9" style="3"/>
    <col min="6657" max="6657" width="3.69921875" style="3" customWidth="1"/>
    <col min="6658" max="6658" width="9.09765625" style="3" customWidth="1"/>
    <col min="6659" max="6659" width="10.09765625" style="3" customWidth="1"/>
    <col min="6660" max="6660" width="2.09765625" style="3" customWidth="1"/>
    <col min="6661" max="6661" width="46.5" style="3" customWidth="1"/>
    <col min="6662" max="6662" width="5.8984375" style="3" customWidth="1"/>
    <col min="6663" max="6663" width="8.5" style="3" customWidth="1"/>
    <col min="6664" max="6664" width="7.8984375" style="3" customWidth="1"/>
    <col min="6665" max="6665" width="10.3984375" style="3" bestFit="1" customWidth="1"/>
    <col min="6666" max="6666" width="9" style="3"/>
    <col min="6667" max="6667" width="8.09765625" style="3" bestFit="1" customWidth="1"/>
    <col min="6668" max="6668" width="9" style="3"/>
    <col min="6669" max="6669" width="8.3984375" style="3" bestFit="1" customWidth="1"/>
    <col min="6670" max="6670" width="19.09765625" style="3" bestFit="1" customWidth="1"/>
    <col min="6671" max="6912" width="9" style="3"/>
    <col min="6913" max="6913" width="3.69921875" style="3" customWidth="1"/>
    <col min="6914" max="6914" width="9.09765625" style="3" customWidth="1"/>
    <col min="6915" max="6915" width="10.09765625" style="3" customWidth="1"/>
    <col min="6916" max="6916" width="2.09765625" style="3" customWidth="1"/>
    <col min="6917" max="6917" width="46.5" style="3" customWidth="1"/>
    <col min="6918" max="6918" width="5.8984375" style="3" customWidth="1"/>
    <col min="6919" max="6919" width="8.5" style="3" customWidth="1"/>
    <col min="6920" max="6920" width="7.8984375" style="3" customWidth="1"/>
    <col min="6921" max="6921" width="10.3984375" style="3" bestFit="1" customWidth="1"/>
    <col min="6922" max="6922" width="9" style="3"/>
    <col min="6923" max="6923" width="8.09765625" style="3" bestFit="1" customWidth="1"/>
    <col min="6924" max="6924" width="9" style="3"/>
    <col min="6925" max="6925" width="8.3984375" style="3" bestFit="1" customWidth="1"/>
    <col min="6926" max="6926" width="19.09765625" style="3" bestFit="1" customWidth="1"/>
    <col min="6927" max="7168" width="9" style="3"/>
    <col min="7169" max="7169" width="3.69921875" style="3" customWidth="1"/>
    <col min="7170" max="7170" width="9.09765625" style="3" customWidth="1"/>
    <col min="7171" max="7171" width="10.09765625" style="3" customWidth="1"/>
    <col min="7172" max="7172" width="2.09765625" style="3" customWidth="1"/>
    <col min="7173" max="7173" width="46.5" style="3" customWidth="1"/>
    <col min="7174" max="7174" width="5.8984375" style="3" customWidth="1"/>
    <col min="7175" max="7175" width="8.5" style="3" customWidth="1"/>
    <col min="7176" max="7176" width="7.8984375" style="3" customWidth="1"/>
    <col min="7177" max="7177" width="10.3984375" style="3" bestFit="1" customWidth="1"/>
    <col min="7178" max="7178" width="9" style="3"/>
    <col min="7179" max="7179" width="8.09765625" style="3" bestFit="1" customWidth="1"/>
    <col min="7180" max="7180" width="9" style="3"/>
    <col min="7181" max="7181" width="8.3984375" style="3" bestFit="1" customWidth="1"/>
    <col min="7182" max="7182" width="19.09765625" style="3" bestFit="1" customWidth="1"/>
    <col min="7183" max="7424" width="9" style="3"/>
    <col min="7425" max="7425" width="3.69921875" style="3" customWidth="1"/>
    <col min="7426" max="7426" width="9.09765625" style="3" customWidth="1"/>
    <col min="7427" max="7427" width="10.09765625" style="3" customWidth="1"/>
    <col min="7428" max="7428" width="2.09765625" style="3" customWidth="1"/>
    <col min="7429" max="7429" width="46.5" style="3" customWidth="1"/>
    <col min="7430" max="7430" width="5.8984375" style="3" customWidth="1"/>
    <col min="7431" max="7431" width="8.5" style="3" customWidth="1"/>
    <col min="7432" max="7432" width="7.8984375" style="3" customWidth="1"/>
    <col min="7433" max="7433" width="10.3984375" style="3" bestFit="1" customWidth="1"/>
    <col min="7434" max="7434" width="9" style="3"/>
    <col min="7435" max="7435" width="8.09765625" style="3" bestFit="1" customWidth="1"/>
    <col min="7436" max="7436" width="9" style="3"/>
    <col min="7437" max="7437" width="8.3984375" style="3" bestFit="1" customWidth="1"/>
    <col min="7438" max="7438" width="19.09765625" style="3" bestFit="1" customWidth="1"/>
    <col min="7439" max="7680" width="9" style="3"/>
    <col min="7681" max="7681" width="3.69921875" style="3" customWidth="1"/>
    <col min="7682" max="7682" width="9.09765625" style="3" customWidth="1"/>
    <col min="7683" max="7683" width="10.09765625" style="3" customWidth="1"/>
    <col min="7684" max="7684" width="2.09765625" style="3" customWidth="1"/>
    <col min="7685" max="7685" width="46.5" style="3" customWidth="1"/>
    <col min="7686" max="7686" width="5.8984375" style="3" customWidth="1"/>
    <col min="7687" max="7687" width="8.5" style="3" customWidth="1"/>
    <col min="7688" max="7688" width="7.8984375" style="3" customWidth="1"/>
    <col min="7689" max="7689" width="10.3984375" style="3" bestFit="1" customWidth="1"/>
    <col min="7690" max="7690" width="9" style="3"/>
    <col min="7691" max="7691" width="8.09765625" style="3" bestFit="1" customWidth="1"/>
    <col min="7692" max="7692" width="9" style="3"/>
    <col min="7693" max="7693" width="8.3984375" style="3" bestFit="1" customWidth="1"/>
    <col min="7694" max="7694" width="19.09765625" style="3" bestFit="1" customWidth="1"/>
    <col min="7695" max="7936" width="9" style="3"/>
    <col min="7937" max="7937" width="3.69921875" style="3" customWidth="1"/>
    <col min="7938" max="7938" width="9.09765625" style="3" customWidth="1"/>
    <col min="7939" max="7939" width="10.09765625" style="3" customWidth="1"/>
    <col min="7940" max="7940" width="2.09765625" style="3" customWidth="1"/>
    <col min="7941" max="7941" width="46.5" style="3" customWidth="1"/>
    <col min="7942" max="7942" width="5.8984375" style="3" customWidth="1"/>
    <col min="7943" max="7943" width="8.5" style="3" customWidth="1"/>
    <col min="7944" max="7944" width="7.8984375" style="3" customWidth="1"/>
    <col min="7945" max="7945" width="10.3984375" style="3" bestFit="1" customWidth="1"/>
    <col min="7946" max="7946" width="9" style="3"/>
    <col min="7947" max="7947" width="8.09765625" style="3" bestFit="1" customWidth="1"/>
    <col min="7948" max="7948" width="9" style="3"/>
    <col min="7949" max="7949" width="8.3984375" style="3" bestFit="1" customWidth="1"/>
    <col min="7950" max="7950" width="19.09765625" style="3" bestFit="1" customWidth="1"/>
    <col min="7951" max="8192" width="9" style="3"/>
    <col min="8193" max="8193" width="3.69921875" style="3" customWidth="1"/>
    <col min="8194" max="8194" width="9.09765625" style="3" customWidth="1"/>
    <col min="8195" max="8195" width="10.09765625" style="3" customWidth="1"/>
    <col min="8196" max="8196" width="2.09765625" style="3" customWidth="1"/>
    <col min="8197" max="8197" width="46.5" style="3" customWidth="1"/>
    <col min="8198" max="8198" width="5.8984375" style="3" customWidth="1"/>
    <col min="8199" max="8199" width="8.5" style="3" customWidth="1"/>
    <col min="8200" max="8200" width="7.8984375" style="3" customWidth="1"/>
    <col min="8201" max="8201" width="10.3984375" style="3" bestFit="1" customWidth="1"/>
    <col min="8202" max="8202" width="9" style="3"/>
    <col min="8203" max="8203" width="8.09765625" style="3" bestFit="1" customWidth="1"/>
    <col min="8204" max="8204" width="9" style="3"/>
    <col min="8205" max="8205" width="8.3984375" style="3" bestFit="1" customWidth="1"/>
    <col min="8206" max="8206" width="19.09765625" style="3" bestFit="1" customWidth="1"/>
    <col min="8207" max="8448" width="9" style="3"/>
    <col min="8449" max="8449" width="3.69921875" style="3" customWidth="1"/>
    <col min="8450" max="8450" width="9.09765625" style="3" customWidth="1"/>
    <col min="8451" max="8451" width="10.09765625" style="3" customWidth="1"/>
    <col min="8452" max="8452" width="2.09765625" style="3" customWidth="1"/>
    <col min="8453" max="8453" width="46.5" style="3" customWidth="1"/>
    <col min="8454" max="8454" width="5.8984375" style="3" customWidth="1"/>
    <col min="8455" max="8455" width="8.5" style="3" customWidth="1"/>
    <col min="8456" max="8456" width="7.8984375" style="3" customWidth="1"/>
    <col min="8457" max="8457" width="10.3984375" style="3" bestFit="1" customWidth="1"/>
    <col min="8458" max="8458" width="9" style="3"/>
    <col min="8459" max="8459" width="8.09765625" style="3" bestFit="1" customWidth="1"/>
    <col min="8460" max="8460" width="9" style="3"/>
    <col min="8461" max="8461" width="8.3984375" style="3" bestFit="1" customWidth="1"/>
    <col min="8462" max="8462" width="19.09765625" style="3" bestFit="1" customWidth="1"/>
    <col min="8463" max="8704" width="9" style="3"/>
    <col min="8705" max="8705" width="3.69921875" style="3" customWidth="1"/>
    <col min="8706" max="8706" width="9.09765625" style="3" customWidth="1"/>
    <col min="8707" max="8707" width="10.09765625" style="3" customWidth="1"/>
    <col min="8708" max="8708" width="2.09765625" style="3" customWidth="1"/>
    <col min="8709" max="8709" width="46.5" style="3" customWidth="1"/>
    <col min="8710" max="8710" width="5.8984375" style="3" customWidth="1"/>
    <col min="8711" max="8711" width="8.5" style="3" customWidth="1"/>
    <col min="8712" max="8712" width="7.8984375" style="3" customWidth="1"/>
    <col min="8713" max="8713" width="10.3984375" style="3" bestFit="1" customWidth="1"/>
    <col min="8714" max="8714" width="9" style="3"/>
    <col min="8715" max="8715" width="8.09765625" style="3" bestFit="1" customWidth="1"/>
    <col min="8716" max="8716" width="9" style="3"/>
    <col min="8717" max="8717" width="8.3984375" style="3" bestFit="1" customWidth="1"/>
    <col min="8718" max="8718" width="19.09765625" style="3" bestFit="1" customWidth="1"/>
    <col min="8719" max="8960" width="9" style="3"/>
    <col min="8961" max="8961" width="3.69921875" style="3" customWidth="1"/>
    <col min="8962" max="8962" width="9.09765625" style="3" customWidth="1"/>
    <col min="8963" max="8963" width="10.09765625" style="3" customWidth="1"/>
    <col min="8964" max="8964" width="2.09765625" style="3" customWidth="1"/>
    <col min="8965" max="8965" width="46.5" style="3" customWidth="1"/>
    <col min="8966" max="8966" width="5.8984375" style="3" customWidth="1"/>
    <col min="8967" max="8967" width="8.5" style="3" customWidth="1"/>
    <col min="8968" max="8968" width="7.8984375" style="3" customWidth="1"/>
    <col min="8969" max="8969" width="10.3984375" style="3" bestFit="1" customWidth="1"/>
    <col min="8970" max="8970" width="9" style="3"/>
    <col min="8971" max="8971" width="8.09765625" style="3" bestFit="1" customWidth="1"/>
    <col min="8972" max="8972" width="9" style="3"/>
    <col min="8973" max="8973" width="8.3984375" style="3" bestFit="1" customWidth="1"/>
    <col min="8974" max="8974" width="19.09765625" style="3" bestFit="1" customWidth="1"/>
    <col min="8975" max="9216" width="9" style="3"/>
    <col min="9217" max="9217" width="3.69921875" style="3" customWidth="1"/>
    <col min="9218" max="9218" width="9.09765625" style="3" customWidth="1"/>
    <col min="9219" max="9219" width="10.09765625" style="3" customWidth="1"/>
    <col min="9220" max="9220" width="2.09765625" style="3" customWidth="1"/>
    <col min="9221" max="9221" width="46.5" style="3" customWidth="1"/>
    <col min="9222" max="9222" width="5.8984375" style="3" customWidth="1"/>
    <col min="9223" max="9223" width="8.5" style="3" customWidth="1"/>
    <col min="9224" max="9224" width="7.8984375" style="3" customWidth="1"/>
    <col min="9225" max="9225" width="10.3984375" style="3" bestFit="1" customWidth="1"/>
    <col min="9226" max="9226" width="9" style="3"/>
    <col min="9227" max="9227" width="8.09765625" style="3" bestFit="1" customWidth="1"/>
    <col min="9228" max="9228" width="9" style="3"/>
    <col min="9229" max="9229" width="8.3984375" style="3" bestFit="1" customWidth="1"/>
    <col min="9230" max="9230" width="19.09765625" style="3" bestFit="1" customWidth="1"/>
    <col min="9231" max="9472" width="9" style="3"/>
    <col min="9473" max="9473" width="3.69921875" style="3" customWidth="1"/>
    <col min="9474" max="9474" width="9.09765625" style="3" customWidth="1"/>
    <col min="9475" max="9475" width="10.09765625" style="3" customWidth="1"/>
    <col min="9476" max="9476" width="2.09765625" style="3" customWidth="1"/>
    <col min="9477" max="9477" width="46.5" style="3" customWidth="1"/>
    <col min="9478" max="9478" width="5.8984375" style="3" customWidth="1"/>
    <col min="9479" max="9479" width="8.5" style="3" customWidth="1"/>
    <col min="9480" max="9480" width="7.8984375" style="3" customWidth="1"/>
    <col min="9481" max="9481" width="10.3984375" style="3" bestFit="1" customWidth="1"/>
    <col min="9482" max="9482" width="9" style="3"/>
    <col min="9483" max="9483" width="8.09765625" style="3" bestFit="1" customWidth="1"/>
    <col min="9484" max="9484" width="9" style="3"/>
    <col min="9485" max="9485" width="8.3984375" style="3" bestFit="1" customWidth="1"/>
    <col min="9486" max="9486" width="19.09765625" style="3" bestFit="1" customWidth="1"/>
    <col min="9487" max="9728" width="9" style="3"/>
    <col min="9729" max="9729" width="3.69921875" style="3" customWidth="1"/>
    <col min="9730" max="9730" width="9.09765625" style="3" customWidth="1"/>
    <col min="9731" max="9731" width="10.09765625" style="3" customWidth="1"/>
    <col min="9732" max="9732" width="2.09765625" style="3" customWidth="1"/>
    <col min="9733" max="9733" width="46.5" style="3" customWidth="1"/>
    <col min="9734" max="9734" width="5.8984375" style="3" customWidth="1"/>
    <col min="9735" max="9735" width="8.5" style="3" customWidth="1"/>
    <col min="9736" max="9736" width="7.8984375" style="3" customWidth="1"/>
    <col min="9737" max="9737" width="10.3984375" style="3" bestFit="1" customWidth="1"/>
    <col min="9738" max="9738" width="9" style="3"/>
    <col min="9739" max="9739" width="8.09765625" style="3" bestFit="1" customWidth="1"/>
    <col min="9740" max="9740" width="9" style="3"/>
    <col min="9741" max="9741" width="8.3984375" style="3" bestFit="1" customWidth="1"/>
    <col min="9742" max="9742" width="19.09765625" style="3" bestFit="1" customWidth="1"/>
    <col min="9743" max="9984" width="9" style="3"/>
    <col min="9985" max="9985" width="3.69921875" style="3" customWidth="1"/>
    <col min="9986" max="9986" width="9.09765625" style="3" customWidth="1"/>
    <col min="9987" max="9987" width="10.09765625" style="3" customWidth="1"/>
    <col min="9988" max="9988" width="2.09765625" style="3" customWidth="1"/>
    <col min="9989" max="9989" width="46.5" style="3" customWidth="1"/>
    <col min="9990" max="9990" width="5.8984375" style="3" customWidth="1"/>
    <col min="9991" max="9991" width="8.5" style="3" customWidth="1"/>
    <col min="9992" max="9992" width="7.8984375" style="3" customWidth="1"/>
    <col min="9993" max="9993" width="10.3984375" style="3" bestFit="1" customWidth="1"/>
    <col min="9994" max="9994" width="9" style="3"/>
    <col min="9995" max="9995" width="8.09765625" style="3" bestFit="1" customWidth="1"/>
    <col min="9996" max="9996" width="9" style="3"/>
    <col min="9997" max="9997" width="8.3984375" style="3" bestFit="1" customWidth="1"/>
    <col min="9998" max="9998" width="19.09765625" style="3" bestFit="1" customWidth="1"/>
    <col min="9999" max="10240" width="9" style="3"/>
    <col min="10241" max="10241" width="3.69921875" style="3" customWidth="1"/>
    <col min="10242" max="10242" width="9.09765625" style="3" customWidth="1"/>
    <col min="10243" max="10243" width="10.09765625" style="3" customWidth="1"/>
    <col min="10244" max="10244" width="2.09765625" style="3" customWidth="1"/>
    <col min="10245" max="10245" width="46.5" style="3" customWidth="1"/>
    <col min="10246" max="10246" width="5.8984375" style="3" customWidth="1"/>
    <col min="10247" max="10247" width="8.5" style="3" customWidth="1"/>
    <col min="10248" max="10248" width="7.8984375" style="3" customWidth="1"/>
    <col min="10249" max="10249" width="10.3984375" style="3" bestFit="1" customWidth="1"/>
    <col min="10250" max="10250" width="9" style="3"/>
    <col min="10251" max="10251" width="8.09765625" style="3" bestFit="1" customWidth="1"/>
    <col min="10252" max="10252" width="9" style="3"/>
    <col min="10253" max="10253" width="8.3984375" style="3" bestFit="1" customWidth="1"/>
    <col min="10254" max="10254" width="19.09765625" style="3" bestFit="1" customWidth="1"/>
    <col min="10255" max="10496" width="9" style="3"/>
    <col min="10497" max="10497" width="3.69921875" style="3" customWidth="1"/>
    <col min="10498" max="10498" width="9.09765625" style="3" customWidth="1"/>
    <col min="10499" max="10499" width="10.09765625" style="3" customWidth="1"/>
    <col min="10500" max="10500" width="2.09765625" style="3" customWidth="1"/>
    <col min="10501" max="10501" width="46.5" style="3" customWidth="1"/>
    <col min="10502" max="10502" width="5.8984375" style="3" customWidth="1"/>
    <col min="10503" max="10503" width="8.5" style="3" customWidth="1"/>
    <col min="10504" max="10504" width="7.8984375" style="3" customWidth="1"/>
    <col min="10505" max="10505" width="10.3984375" style="3" bestFit="1" customWidth="1"/>
    <col min="10506" max="10506" width="9" style="3"/>
    <col min="10507" max="10507" width="8.09765625" style="3" bestFit="1" customWidth="1"/>
    <col min="10508" max="10508" width="9" style="3"/>
    <col min="10509" max="10509" width="8.3984375" style="3" bestFit="1" customWidth="1"/>
    <col min="10510" max="10510" width="19.09765625" style="3" bestFit="1" customWidth="1"/>
    <col min="10511" max="10752" width="9" style="3"/>
    <col min="10753" max="10753" width="3.69921875" style="3" customWidth="1"/>
    <col min="10754" max="10754" width="9.09765625" style="3" customWidth="1"/>
    <col min="10755" max="10755" width="10.09765625" style="3" customWidth="1"/>
    <col min="10756" max="10756" width="2.09765625" style="3" customWidth="1"/>
    <col min="10757" max="10757" width="46.5" style="3" customWidth="1"/>
    <col min="10758" max="10758" width="5.8984375" style="3" customWidth="1"/>
    <col min="10759" max="10759" width="8.5" style="3" customWidth="1"/>
    <col min="10760" max="10760" width="7.8984375" style="3" customWidth="1"/>
    <col min="10761" max="10761" width="10.3984375" style="3" bestFit="1" customWidth="1"/>
    <col min="10762" max="10762" width="9" style="3"/>
    <col min="10763" max="10763" width="8.09765625" style="3" bestFit="1" customWidth="1"/>
    <col min="10764" max="10764" width="9" style="3"/>
    <col min="10765" max="10765" width="8.3984375" style="3" bestFit="1" customWidth="1"/>
    <col min="10766" max="10766" width="19.09765625" style="3" bestFit="1" customWidth="1"/>
    <col min="10767" max="11008" width="9" style="3"/>
    <col min="11009" max="11009" width="3.69921875" style="3" customWidth="1"/>
    <col min="11010" max="11010" width="9.09765625" style="3" customWidth="1"/>
    <col min="11011" max="11011" width="10.09765625" style="3" customWidth="1"/>
    <col min="11012" max="11012" width="2.09765625" style="3" customWidth="1"/>
    <col min="11013" max="11013" width="46.5" style="3" customWidth="1"/>
    <col min="11014" max="11014" width="5.8984375" style="3" customWidth="1"/>
    <col min="11015" max="11015" width="8.5" style="3" customWidth="1"/>
    <col min="11016" max="11016" width="7.8984375" style="3" customWidth="1"/>
    <col min="11017" max="11017" width="10.3984375" style="3" bestFit="1" customWidth="1"/>
    <col min="11018" max="11018" width="9" style="3"/>
    <col min="11019" max="11019" width="8.09765625" style="3" bestFit="1" customWidth="1"/>
    <col min="11020" max="11020" width="9" style="3"/>
    <col min="11021" max="11021" width="8.3984375" style="3" bestFit="1" customWidth="1"/>
    <col min="11022" max="11022" width="19.09765625" style="3" bestFit="1" customWidth="1"/>
    <col min="11023" max="11264" width="9" style="3"/>
    <col min="11265" max="11265" width="3.69921875" style="3" customWidth="1"/>
    <col min="11266" max="11266" width="9.09765625" style="3" customWidth="1"/>
    <col min="11267" max="11267" width="10.09765625" style="3" customWidth="1"/>
    <col min="11268" max="11268" width="2.09765625" style="3" customWidth="1"/>
    <col min="11269" max="11269" width="46.5" style="3" customWidth="1"/>
    <col min="11270" max="11270" width="5.8984375" style="3" customWidth="1"/>
    <col min="11271" max="11271" width="8.5" style="3" customWidth="1"/>
    <col min="11272" max="11272" width="7.8984375" style="3" customWidth="1"/>
    <col min="11273" max="11273" width="10.3984375" style="3" bestFit="1" customWidth="1"/>
    <col min="11274" max="11274" width="9" style="3"/>
    <col min="11275" max="11275" width="8.09765625" style="3" bestFit="1" customWidth="1"/>
    <col min="11276" max="11276" width="9" style="3"/>
    <col min="11277" max="11277" width="8.3984375" style="3" bestFit="1" customWidth="1"/>
    <col min="11278" max="11278" width="19.09765625" style="3" bestFit="1" customWidth="1"/>
    <col min="11279" max="11520" width="9" style="3"/>
    <col min="11521" max="11521" width="3.69921875" style="3" customWidth="1"/>
    <col min="11522" max="11522" width="9.09765625" style="3" customWidth="1"/>
    <col min="11523" max="11523" width="10.09765625" style="3" customWidth="1"/>
    <col min="11524" max="11524" width="2.09765625" style="3" customWidth="1"/>
    <col min="11525" max="11525" width="46.5" style="3" customWidth="1"/>
    <col min="11526" max="11526" width="5.8984375" style="3" customWidth="1"/>
    <col min="11527" max="11527" width="8.5" style="3" customWidth="1"/>
    <col min="11528" max="11528" width="7.8984375" style="3" customWidth="1"/>
    <col min="11529" max="11529" width="10.3984375" style="3" bestFit="1" customWidth="1"/>
    <col min="11530" max="11530" width="9" style="3"/>
    <col min="11531" max="11531" width="8.09765625" style="3" bestFit="1" customWidth="1"/>
    <col min="11532" max="11532" width="9" style="3"/>
    <col min="11533" max="11533" width="8.3984375" style="3" bestFit="1" customWidth="1"/>
    <col min="11534" max="11534" width="19.09765625" style="3" bestFit="1" customWidth="1"/>
    <col min="11535" max="11776" width="9" style="3"/>
    <col min="11777" max="11777" width="3.69921875" style="3" customWidth="1"/>
    <col min="11778" max="11778" width="9.09765625" style="3" customWidth="1"/>
    <col min="11779" max="11779" width="10.09765625" style="3" customWidth="1"/>
    <col min="11780" max="11780" width="2.09765625" style="3" customWidth="1"/>
    <col min="11781" max="11781" width="46.5" style="3" customWidth="1"/>
    <col min="11782" max="11782" width="5.8984375" style="3" customWidth="1"/>
    <col min="11783" max="11783" width="8.5" style="3" customWidth="1"/>
    <col min="11784" max="11784" width="7.8984375" style="3" customWidth="1"/>
    <col min="11785" max="11785" width="10.3984375" style="3" bestFit="1" customWidth="1"/>
    <col min="11786" max="11786" width="9" style="3"/>
    <col min="11787" max="11787" width="8.09765625" style="3" bestFit="1" customWidth="1"/>
    <col min="11788" max="11788" width="9" style="3"/>
    <col min="11789" max="11789" width="8.3984375" style="3" bestFit="1" customWidth="1"/>
    <col min="11790" max="11790" width="19.09765625" style="3" bestFit="1" customWidth="1"/>
    <col min="11791" max="12032" width="9" style="3"/>
    <col min="12033" max="12033" width="3.69921875" style="3" customWidth="1"/>
    <col min="12034" max="12034" width="9.09765625" style="3" customWidth="1"/>
    <col min="12035" max="12035" width="10.09765625" style="3" customWidth="1"/>
    <col min="12036" max="12036" width="2.09765625" style="3" customWidth="1"/>
    <col min="12037" max="12037" width="46.5" style="3" customWidth="1"/>
    <col min="12038" max="12038" width="5.8984375" style="3" customWidth="1"/>
    <col min="12039" max="12039" width="8.5" style="3" customWidth="1"/>
    <col min="12040" max="12040" width="7.8984375" style="3" customWidth="1"/>
    <col min="12041" max="12041" width="10.3984375" style="3" bestFit="1" customWidth="1"/>
    <col min="12042" max="12042" width="9" style="3"/>
    <col min="12043" max="12043" width="8.09765625" style="3" bestFit="1" customWidth="1"/>
    <col min="12044" max="12044" width="9" style="3"/>
    <col min="12045" max="12045" width="8.3984375" style="3" bestFit="1" customWidth="1"/>
    <col min="12046" max="12046" width="19.09765625" style="3" bestFit="1" customWidth="1"/>
    <col min="12047" max="12288" width="9" style="3"/>
    <col min="12289" max="12289" width="3.69921875" style="3" customWidth="1"/>
    <col min="12290" max="12290" width="9.09765625" style="3" customWidth="1"/>
    <col min="12291" max="12291" width="10.09765625" style="3" customWidth="1"/>
    <col min="12292" max="12292" width="2.09765625" style="3" customWidth="1"/>
    <col min="12293" max="12293" width="46.5" style="3" customWidth="1"/>
    <col min="12294" max="12294" width="5.8984375" style="3" customWidth="1"/>
    <col min="12295" max="12295" width="8.5" style="3" customWidth="1"/>
    <col min="12296" max="12296" width="7.8984375" style="3" customWidth="1"/>
    <col min="12297" max="12297" width="10.3984375" style="3" bestFit="1" customWidth="1"/>
    <col min="12298" max="12298" width="9" style="3"/>
    <col min="12299" max="12299" width="8.09765625" style="3" bestFit="1" customWidth="1"/>
    <col min="12300" max="12300" width="9" style="3"/>
    <col min="12301" max="12301" width="8.3984375" style="3" bestFit="1" customWidth="1"/>
    <col min="12302" max="12302" width="19.09765625" style="3" bestFit="1" customWidth="1"/>
    <col min="12303" max="12544" width="9" style="3"/>
    <col min="12545" max="12545" width="3.69921875" style="3" customWidth="1"/>
    <col min="12546" max="12546" width="9.09765625" style="3" customWidth="1"/>
    <col min="12547" max="12547" width="10.09765625" style="3" customWidth="1"/>
    <col min="12548" max="12548" width="2.09765625" style="3" customWidth="1"/>
    <col min="12549" max="12549" width="46.5" style="3" customWidth="1"/>
    <col min="12550" max="12550" width="5.8984375" style="3" customWidth="1"/>
    <col min="12551" max="12551" width="8.5" style="3" customWidth="1"/>
    <col min="12552" max="12552" width="7.8984375" style="3" customWidth="1"/>
    <col min="12553" max="12553" width="10.3984375" style="3" bestFit="1" customWidth="1"/>
    <col min="12554" max="12554" width="9" style="3"/>
    <col min="12555" max="12555" width="8.09765625" style="3" bestFit="1" customWidth="1"/>
    <col min="12556" max="12556" width="9" style="3"/>
    <col min="12557" max="12557" width="8.3984375" style="3" bestFit="1" customWidth="1"/>
    <col min="12558" max="12558" width="19.09765625" style="3" bestFit="1" customWidth="1"/>
    <col min="12559" max="12800" width="9" style="3"/>
    <col min="12801" max="12801" width="3.69921875" style="3" customWidth="1"/>
    <col min="12802" max="12802" width="9.09765625" style="3" customWidth="1"/>
    <col min="12803" max="12803" width="10.09765625" style="3" customWidth="1"/>
    <col min="12804" max="12804" width="2.09765625" style="3" customWidth="1"/>
    <col min="12805" max="12805" width="46.5" style="3" customWidth="1"/>
    <col min="12806" max="12806" width="5.8984375" style="3" customWidth="1"/>
    <col min="12807" max="12807" width="8.5" style="3" customWidth="1"/>
    <col min="12808" max="12808" width="7.8984375" style="3" customWidth="1"/>
    <col min="12809" max="12809" width="10.3984375" style="3" bestFit="1" customWidth="1"/>
    <col min="12810" max="12810" width="9" style="3"/>
    <col min="12811" max="12811" width="8.09765625" style="3" bestFit="1" customWidth="1"/>
    <col min="12812" max="12812" width="9" style="3"/>
    <col min="12813" max="12813" width="8.3984375" style="3" bestFit="1" customWidth="1"/>
    <col min="12814" max="12814" width="19.09765625" style="3" bestFit="1" customWidth="1"/>
    <col min="12815" max="13056" width="9" style="3"/>
    <col min="13057" max="13057" width="3.69921875" style="3" customWidth="1"/>
    <col min="13058" max="13058" width="9.09765625" style="3" customWidth="1"/>
    <col min="13059" max="13059" width="10.09765625" style="3" customWidth="1"/>
    <col min="13060" max="13060" width="2.09765625" style="3" customWidth="1"/>
    <col min="13061" max="13061" width="46.5" style="3" customWidth="1"/>
    <col min="13062" max="13062" width="5.8984375" style="3" customWidth="1"/>
    <col min="13063" max="13063" width="8.5" style="3" customWidth="1"/>
    <col min="13064" max="13064" width="7.8984375" style="3" customWidth="1"/>
    <col min="13065" max="13065" width="10.3984375" style="3" bestFit="1" customWidth="1"/>
    <col min="13066" max="13066" width="9" style="3"/>
    <col min="13067" max="13067" width="8.09765625" style="3" bestFit="1" customWidth="1"/>
    <col min="13068" max="13068" width="9" style="3"/>
    <col min="13069" max="13069" width="8.3984375" style="3" bestFit="1" customWidth="1"/>
    <col min="13070" max="13070" width="19.09765625" style="3" bestFit="1" customWidth="1"/>
    <col min="13071" max="13312" width="9" style="3"/>
    <col min="13313" max="13313" width="3.69921875" style="3" customWidth="1"/>
    <col min="13314" max="13314" width="9.09765625" style="3" customWidth="1"/>
    <col min="13315" max="13315" width="10.09765625" style="3" customWidth="1"/>
    <col min="13316" max="13316" width="2.09765625" style="3" customWidth="1"/>
    <col min="13317" max="13317" width="46.5" style="3" customWidth="1"/>
    <col min="13318" max="13318" width="5.8984375" style="3" customWidth="1"/>
    <col min="13319" max="13319" width="8.5" style="3" customWidth="1"/>
    <col min="13320" max="13320" width="7.8984375" style="3" customWidth="1"/>
    <col min="13321" max="13321" width="10.3984375" style="3" bestFit="1" customWidth="1"/>
    <col min="13322" max="13322" width="9" style="3"/>
    <col min="13323" max="13323" width="8.09765625" style="3" bestFit="1" customWidth="1"/>
    <col min="13324" max="13324" width="9" style="3"/>
    <col min="13325" max="13325" width="8.3984375" style="3" bestFit="1" customWidth="1"/>
    <col min="13326" max="13326" width="19.09765625" style="3" bestFit="1" customWidth="1"/>
    <col min="13327" max="13568" width="9" style="3"/>
    <col min="13569" max="13569" width="3.69921875" style="3" customWidth="1"/>
    <col min="13570" max="13570" width="9.09765625" style="3" customWidth="1"/>
    <col min="13571" max="13571" width="10.09765625" style="3" customWidth="1"/>
    <col min="13572" max="13572" width="2.09765625" style="3" customWidth="1"/>
    <col min="13573" max="13573" width="46.5" style="3" customWidth="1"/>
    <col min="13574" max="13574" width="5.8984375" style="3" customWidth="1"/>
    <col min="13575" max="13575" width="8.5" style="3" customWidth="1"/>
    <col min="13576" max="13576" width="7.8984375" style="3" customWidth="1"/>
    <col min="13577" max="13577" width="10.3984375" style="3" bestFit="1" customWidth="1"/>
    <col min="13578" max="13578" width="9" style="3"/>
    <col min="13579" max="13579" width="8.09765625" style="3" bestFit="1" customWidth="1"/>
    <col min="13580" max="13580" width="9" style="3"/>
    <col min="13581" max="13581" width="8.3984375" style="3" bestFit="1" customWidth="1"/>
    <col min="13582" max="13582" width="19.09765625" style="3" bestFit="1" customWidth="1"/>
    <col min="13583" max="13824" width="9" style="3"/>
    <col min="13825" max="13825" width="3.69921875" style="3" customWidth="1"/>
    <col min="13826" max="13826" width="9.09765625" style="3" customWidth="1"/>
    <col min="13827" max="13827" width="10.09765625" style="3" customWidth="1"/>
    <col min="13828" max="13828" width="2.09765625" style="3" customWidth="1"/>
    <col min="13829" max="13829" width="46.5" style="3" customWidth="1"/>
    <col min="13830" max="13830" width="5.8984375" style="3" customWidth="1"/>
    <col min="13831" max="13831" width="8.5" style="3" customWidth="1"/>
    <col min="13832" max="13832" width="7.8984375" style="3" customWidth="1"/>
    <col min="13833" max="13833" width="10.3984375" style="3" bestFit="1" customWidth="1"/>
    <col min="13834" max="13834" width="9" style="3"/>
    <col min="13835" max="13835" width="8.09765625" style="3" bestFit="1" customWidth="1"/>
    <col min="13836" max="13836" width="9" style="3"/>
    <col min="13837" max="13837" width="8.3984375" style="3" bestFit="1" customWidth="1"/>
    <col min="13838" max="13838" width="19.09765625" style="3" bestFit="1" customWidth="1"/>
    <col min="13839" max="14080" width="9" style="3"/>
    <col min="14081" max="14081" width="3.69921875" style="3" customWidth="1"/>
    <col min="14082" max="14082" width="9.09765625" style="3" customWidth="1"/>
    <col min="14083" max="14083" width="10.09765625" style="3" customWidth="1"/>
    <col min="14084" max="14084" width="2.09765625" style="3" customWidth="1"/>
    <col min="14085" max="14085" width="46.5" style="3" customWidth="1"/>
    <col min="14086" max="14086" width="5.8984375" style="3" customWidth="1"/>
    <col min="14087" max="14087" width="8.5" style="3" customWidth="1"/>
    <col min="14088" max="14088" width="7.8984375" style="3" customWidth="1"/>
    <col min="14089" max="14089" width="10.3984375" style="3" bestFit="1" customWidth="1"/>
    <col min="14090" max="14090" width="9" style="3"/>
    <col min="14091" max="14091" width="8.09765625" style="3" bestFit="1" customWidth="1"/>
    <col min="14092" max="14092" width="9" style="3"/>
    <col min="14093" max="14093" width="8.3984375" style="3" bestFit="1" customWidth="1"/>
    <col min="14094" max="14094" width="19.09765625" style="3" bestFit="1" customWidth="1"/>
    <col min="14095" max="14336" width="9" style="3"/>
    <col min="14337" max="14337" width="3.69921875" style="3" customWidth="1"/>
    <col min="14338" max="14338" width="9.09765625" style="3" customWidth="1"/>
    <col min="14339" max="14339" width="10.09765625" style="3" customWidth="1"/>
    <col min="14340" max="14340" width="2.09765625" style="3" customWidth="1"/>
    <col min="14341" max="14341" width="46.5" style="3" customWidth="1"/>
    <col min="14342" max="14342" width="5.8984375" style="3" customWidth="1"/>
    <col min="14343" max="14343" width="8.5" style="3" customWidth="1"/>
    <col min="14344" max="14344" width="7.8984375" style="3" customWidth="1"/>
    <col min="14345" max="14345" width="10.3984375" style="3" bestFit="1" customWidth="1"/>
    <col min="14346" max="14346" width="9" style="3"/>
    <col min="14347" max="14347" width="8.09765625" style="3" bestFit="1" customWidth="1"/>
    <col min="14348" max="14348" width="9" style="3"/>
    <col min="14349" max="14349" width="8.3984375" style="3" bestFit="1" customWidth="1"/>
    <col min="14350" max="14350" width="19.09765625" style="3" bestFit="1" customWidth="1"/>
    <col min="14351" max="14592" width="9" style="3"/>
    <col min="14593" max="14593" width="3.69921875" style="3" customWidth="1"/>
    <col min="14594" max="14594" width="9.09765625" style="3" customWidth="1"/>
    <col min="14595" max="14595" width="10.09765625" style="3" customWidth="1"/>
    <col min="14596" max="14596" width="2.09765625" style="3" customWidth="1"/>
    <col min="14597" max="14597" width="46.5" style="3" customWidth="1"/>
    <col min="14598" max="14598" width="5.8984375" style="3" customWidth="1"/>
    <col min="14599" max="14599" width="8.5" style="3" customWidth="1"/>
    <col min="14600" max="14600" width="7.8984375" style="3" customWidth="1"/>
    <col min="14601" max="14601" width="10.3984375" style="3" bestFit="1" customWidth="1"/>
    <col min="14602" max="14602" width="9" style="3"/>
    <col min="14603" max="14603" width="8.09765625" style="3" bestFit="1" customWidth="1"/>
    <col min="14604" max="14604" width="9" style="3"/>
    <col min="14605" max="14605" width="8.3984375" style="3" bestFit="1" customWidth="1"/>
    <col min="14606" max="14606" width="19.09765625" style="3" bestFit="1" customWidth="1"/>
    <col min="14607" max="14848" width="9" style="3"/>
    <col min="14849" max="14849" width="3.69921875" style="3" customWidth="1"/>
    <col min="14850" max="14850" width="9.09765625" style="3" customWidth="1"/>
    <col min="14851" max="14851" width="10.09765625" style="3" customWidth="1"/>
    <col min="14852" max="14852" width="2.09765625" style="3" customWidth="1"/>
    <col min="14853" max="14853" width="46.5" style="3" customWidth="1"/>
    <col min="14854" max="14854" width="5.8984375" style="3" customWidth="1"/>
    <col min="14855" max="14855" width="8.5" style="3" customWidth="1"/>
    <col min="14856" max="14856" width="7.8984375" style="3" customWidth="1"/>
    <col min="14857" max="14857" width="10.3984375" style="3" bestFit="1" customWidth="1"/>
    <col min="14858" max="14858" width="9" style="3"/>
    <col min="14859" max="14859" width="8.09765625" style="3" bestFit="1" customWidth="1"/>
    <col min="14860" max="14860" width="9" style="3"/>
    <col min="14861" max="14861" width="8.3984375" style="3" bestFit="1" customWidth="1"/>
    <col min="14862" max="14862" width="19.09765625" style="3" bestFit="1" customWidth="1"/>
    <col min="14863" max="15104" width="9" style="3"/>
    <col min="15105" max="15105" width="3.69921875" style="3" customWidth="1"/>
    <col min="15106" max="15106" width="9.09765625" style="3" customWidth="1"/>
    <col min="15107" max="15107" width="10.09765625" style="3" customWidth="1"/>
    <col min="15108" max="15108" width="2.09765625" style="3" customWidth="1"/>
    <col min="15109" max="15109" width="46.5" style="3" customWidth="1"/>
    <col min="15110" max="15110" width="5.8984375" style="3" customWidth="1"/>
    <col min="15111" max="15111" width="8.5" style="3" customWidth="1"/>
    <col min="15112" max="15112" width="7.8984375" style="3" customWidth="1"/>
    <col min="15113" max="15113" width="10.3984375" style="3" bestFit="1" customWidth="1"/>
    <col min="15114" max="15114" width="9" style="3"/>
    <col min="15115" max="15115" width="8.09765625" style="3" bestFit="1" customWidth="1"/>
    <col min="15116" max="15116" width="9" style="3"/>
    <col min="15117" max="15117" width="8.3984375" style="3" bestFit="1" customWidth="1"/>
    <col min="15118" max="15118" width="19.09765625" style="3" bestFit="1" customWidth="1"/>
    <col min="15119" max="15360" width="9" style="3"/>
    <col min="15361" max="15361" width="3.69921875" style="3" customWidth="1"/>
    <col min="15362" max="15362" width="9.09765625" style="3" customWidth="1"/>
    <col min="15363" max="15363" width="10.09765625" style="3" customWidth="1"/>
    <col min="15364" max="15364" width="2.09765625" style="3" customWidth="1"/>
    <col min="15365" max="15365" width="46.5" style="3" customWidth="1"/>
    <col min="15366" max="15366" width="5.8984375" style="3" customWidth="1"/>
    <col min="15367" max="15367" width="8.5" style="3" customWidth="1"/>
    <col min="15368" max="15368" width="7.8984375" style="3" customWidth="1"/>
    <col min="15369" max="15369" width="10.3984375" style="3" bestFit="1" customWidth="1"/>
    <col min="15370" max="15370" width="9" style="3"/>
    <col min="15371" max="15371" width="8.09765625" style="3" bestFit="1" customWidth="1"/>
    <col min="15372" max="15372" width="9" style="3"/>
    <col min="15373" max="15373" width="8.3984375" style="3" bestFit="1" customWidth="1"/>
    <col min="15374" max="15374" width="19.09765625" style="3" bestFit="1" customWidth="1"/>
    <col min="15375" max="15616" width="9" style="3"/>
    <col min="15617" max="15617" width="3.69921875" style="3" customWidth="1"/>
    <col min="15618" max="15618" width="9.09765625" style="3" customWidth="1"/>
    <col min="15619" max="15619" width="10.09765625" style="3" customWidth="1"/>
    <col min="15620" max="15620" width="2.09765625" style="3" customWidth="1"/>
    <col min="15621" max="15621" width="46.5" style="3" customWidth="1"/>
    <col min="15622" max="15622" width="5.8984375" style="3" customWidth="1"/>
    <col min="15623" max="15623" width="8.5" style="3" customWidth="1"/>
    <col min="15624" max="15624" width="7.8984375" style="3" customWidth="1"/>
    <col min="15625" max="15625" width="10.3984375" style="3" bestFit="1" customWidth="1"/>
    <col min="15626" max="15626" width="9" style="3"/>
    <col min="15627" max="15627" width="8.09765625" style="3" bestFit="1" customWidth="1"/>
    <col min="15628" max="15628" width="9" style="3"/>
    <col min="15629" max="15629" width="8.3984375" style="3" bestFit="1" customWidth="1"/>
    <col min="15630" max="15630" width="19.09765625" style="3" bestFit="1" customWidth="1"/>
    <col min="15631" max="15872" width="9" style="3"/>
    <col min="15873" max="15873" width="3.69921875" style="3" customWidth="1"/>
    <col min="15874" max="15874" width="9.09765625" style="3" customWidth="1"/>
    <col min="15875" max="15875" width="10.09765625" style="3" customWidth="1"/>
    <col min="15876" max="15876" width="2.09765625" style="3" customWidth="1"/>
    <col min="15877" max="15877" width="46.5" style="3" customWidth="1"/>
    <col min="15878" max="15878" width="5.8984375" style="3" customWidth="1"/>
    <col min="15879" max="15879" width="8.5" style="3" customWidth="1"/>
    <col min="15880" max="15880" width="7.8984375" style="3" customWidth="1"/>
    <col min="15881" max="15881" width="10.3984375" style="3" bestFit="1" customWidth="1"/>
    <col min="15882" max="15882" width="9" style="3"/>
    <col min="15883" max="15883" width="8.09765625" style="3" bestFit="1" customWidth="1"/>
    <col min="15884" max="15884" width="9" style="3"/>
    <col min="15885" max="15885" width="8.3984375" style="3" bestFit="1" customWidth="1"/>
    <col min="15886" max="15886" width="19.09765625" style="3" bestFit="1" customWidth="1"/>
    <col min="15887" max="16128" width="9" style="3"/>
    <col min="16129" max="16129" width="3.69921875" style="3" customWidth="1"/>
    <col min="16130" max="16130" width="9.09765625" style="3" customWidth="1"/>
    <col min="16131" max="16131" width="10.09765625" style="3" customWidth="1"/>
    <col min="16132" max="16132" width="2.09765625" style="3" customWidth="1"/>
    <col min="16133" max="16133" width="46.5" style="3" customWidth="1"/>
    <col min="16134" max="16134" width="5.8984375" style="3" customWidth="1"/>
    <col min="16135" max="16135" width="8.5" style="3" customWidth="1"/>
    <col min="16136" max="16136" width="7.8984375" style="3" customWidth="1"/>
    <col min="16137" max="16137" width="10.3984375" style="3" bestFit="1" customWidth="1"/>
    <col min="16138" max="16138" width="9" style="3"/>
    <col min="16139" max="16139" width="8.09765625" style="3" bestFit="1" customWidth="1"/>
    <col min="16140" max="16140" width="9" style="3"/>
    <col min="16141" max="16141" width="8.3984375" style="3" bestFit="1" customWidth="1"/>
    <col min="16142" max="16142" width="19.09765625" style="3" bestFit="1" customWidth="1"/>
    <col min="16143" max="16384" width="9" style="3"/>
  </cols>
  <sheetData>
    <row r="1" spans="11:16" ht="54" customHeight="1" x14ac:dyDescent="0.2"/>
    <row r="2" spans="11:16" ht="51" customHeight="1" x14ac:dyDescent="0.2">
      <c r="K2" s="90"/>
      <c r="L2" s="90"/>
      <c r="M2" s="90"/>
      <c r="N2" s="4"/>
    </row>
    <row r="3" spans="11:16" ht="19.5" customHeight="1" x14ac:dyDescent="0.2">
      <c r="K3" s="5"/>
      <c r="L3" s="5"/>
      <c r="M3" s="5"/>
      <c r="N3" s="6"/>
    </row>
    <row r="4" spans="11:16" ht="111.75" customHeight="1" x14ac:dyDescent="0.2">
      <c r="K4" s="5"/>
      <c r="L4" s="5"/>
      <c r="M4" s="5"/>
      <c r="N4" s="6"/>
    </row>
    <row r="5" spans="11:16" ht="75" customHeight="1" x14ac:dyDescent="0.2">
      <c r="K5" s="5"/>
      <c r="L5" s="5"/>
      <c r="M5" s="5"/>
      <c r="N5" s="6"/>
    </row>
    <row r="6" spans="11:16" ht="59.25" customHeight="1" x14ac:dyDescent="0.2">
      <c r="K6" s="5"/>
      <c r="L6" s="5"/>
      <c r="M6" s="5"/>
      <c r="N6" s="6"/>
    </row>
    <row r="7" spans="11:16" ht="40.5" customHeight="1" x14ac:dyDescent="0.3">
      <c r="K7" s="5"/>
      <c r="L7" s="5"/>
      <c r="M7" s="38"/>
      <c r="N7" s="6"/>
      <c r="P7" s="7"/>
    </row>
    <row r="8" spans="11:16" ht="40.5" customHeight="1" x14ac:dyDescent="0.2">
      <c r="K8" s="5"/>
      <c r="L8" s="5"/>
      <c r="M8" s="5"/>
      <c r="N8" s="6"/>
    </row>
    <row r="9" spans="11:16" ht="21" customHeight="1" x14ac:dyDescent="0.2">
      <c r="K9" s="5"/>
      <c r="L9" s="5"/>
      <c r="M9" s="5"/>
      <c r="N9" s="6"/>
    </row>
    <row r="10" spans="11:16" ht="27" customHeight="1" x14ac:dyDescent="0.2"/>
    <row r="11" spans="11:16" ht="27" customHeight="1" x14ac:dyDescent="0.2"/>
    <row r="12" spans="11:16" ht="27" customHeight="1" x14ac:dyDescent="0.2"/>
    <row r="13" spans="11:16" ht="27" customHeight="1" x14ac:dyDescent="0.2"/>
    <row r="14" spans="11:16" ht="27" customHeight="1" x14ac:dyDescent="0.2">
      <c r="K14" s="8"/>
      <c r="M14" s="9"/>
    </row>
    <row r="15" spans="11:16" ht="17.25" customHeight="1" x14ac:dyDescent="0.2"/>
    <row r="16" spans="11:16" ht="31.5" customHeight="1" x14ac:dyDescent="0.2"/>
    <row r="17" spans="1:14" ht="6.75" customHeight="1" x14ac:dyDescent="0.2"/>
    <row r="18" spans="1:14" ht="24.9" customHeight="1" x14ac:dyDescent="0.2"/>
    <row r="19" spans="1:14" ht="24.9" customHeight="1" x14ac:dyDescent="0.2"/>
    <row r="20" spans="1:14" ht="24" customHeight="1" x14ac:dyDescent="0.2"/>
    <row r="21" spans="1:14" ht="47.25" customHeight="1" x14ac:dyDescent="0.2">
      <c r="K21" s="5"/>
      <c r="L21" s="5"/>
      <c r="M21" s="5"/>
      <c r="N21" s="6"/>
    </row>
    <row r="22" spans="1:14" ht="24.9" customHeight="1" x14ac:dyDescent="0.2"/>
    <row r="23" spans="1:14" ht="24.9" customHeight="1" x14ac:dyDescent="0.2"/>
    <row r="24" spans="1:14" ht="24.9" customHeight="1" x14ac:dyDescent="0.2"/>
    <row r="25" spans="1:14" ht="24.9" customHeight="1" x14ac:dyDescent="0.2"/>
    <row r="26" spans="1:14" ht="24.9" customHeight="1" x14ac:dyDescent="0.2"/>
    <row r="27" spans="1:14" ht="24.9" customHeight="1" x14ac:dyDescent="0.2"/>
    <row r="28" spans="1:14" ht="24.9" customHeight="1" x14ac:dyDescent="0.2"/>
    <row r="29" spans="1:14" ht="24.9" customHeight="1" x14ac:dyDescent="0.2"/>
    <row r="30" spans="1:14" ht="24.9" customHeight="1" x14ac:dyDescent="0.2"/>
    <row r="31" spans="1:14" ht="24.9" customHeight="1" x14ac:dyDescent="0.2"/>
    <row r="32" spans="1:14" ht="30" customHeight="1" x14ac:dyDescent="0.2">
      <c r="A32" s="188" t="s">
        <v>71</v>
      </c>
      <c r="B32" s="188"/>
      <c r="C32" s="188"/>
      <c r="D32" s="188"/>
      <c r="E32" s="188"/>
      <c r="F32" s="188"/>
      <c r="G32" s="188"/>
      <c r="H32" s="188"/>
      <c r="I32" s="188"/>
    </row>
    <row r="33" spans="1:22" ht="23.25" customHeight="1" x14ac:dyDescent="0.2">
      <c r="A33" s="70"/>
      <c r="B33" s="70"/>
      <c r="C33" s="70"/>
      <c r="D33" s="70"/>
      <c r="E33" s="70"/>
      <c r="F33" s="70"/>
      <c r="G33" s="70"/>
      <c r="H33" s="70"/>
      <c r="I33" s="70"/>
    </row>
    <row r="34" spans="1:22" s="13" customFormat="1" ht="36.75" customHeight="1" x14ac:dyDescent="0.25">
      <c r="A34" s="12" t="s">
        <v>0</v>
      </c>
      <c r="B34" s="82" t="s">
        <v>1</v>
      </c>
      <c r="C34" s="181"/>
      <c r="D34" s="82" t="s">
        <v>2</v>
      </c>
      <c r="E34" s="182"/>
      <c r="F34" s="182"/>
      <c r="G34" s="83"/>
      <c r="H34" s="12" t="s">
        <v>3</v>
      </c>
      <c r="I34" s="12" t="s">
        <v>4</v>
      </c>
      <c r="N34" s="88"/>
      <c r="O34" s="88"/>
      <c r="P34" s="88"/>
      <c r="Q34" s="88"/>
      <c r="R34" s="88"/>
      <c r="S34" s="88"/>
      <c r="T34" s="88"/>
      <c r="U34" s="88"/>
      <c r="V34" s="88"/>
    </row>
    <row r="35" spans="1:22" s="13" customFormat="1" ht="19.5" customHeight="1" x14ac:dyDescent="0.2">
      <c r="A35" s="34" t="s">
        <v>5</v>
      </c>
      <c r="B35" s="53" t="s">
        <v>6</v>
      </c>
      <c r="C35" s="54"/>
      <c r="D35" s="54"/>
      <c r="E35" s="54"/>
      <c r="F35" s="54"/>
      <c r="G35" s="54"/>
      <c r="H35" s="54"/>
      <c r="I35" s="55"/>
      <c r="N35" s="89"/>
      <c r="O35" s="89"/>
      <c r="P35" s="89"/>
      <c r="Q35" s="89"/>
      <c r="R35" s="89"/>
      <c r="S35" s="89"/>
      <c r="T35" s="89"/>
      <c r="U35" s="89"/>
      <c r="V35" s="89"/>
    </row>
    <row r="36" spans="1:22" ht="30.75" customHeight="1" x14ac:dyDescent="0.2">
      <c r="A36" s="119">
        <v>1</v>
      </c>
      <c r="B36" s="121" t="s">
        <v>7</v>
      </c>
      <c r="C36" s="169"/>
      <c r="D36" s="183" t="s">
        <v>8</v>
      </c>
      <c r="E36" s="173"/>
      <c r="F36" s="173"/>
      <c r="G36" s="174"/>
      <c r="H36" s="126" t="s">
        <v>9</v>
      </c>
      <c r="I36" s="184">
        <f>800/1000</f>
        <v>0.8</v>
      </c>
      <c r="K36" s="18"/>
      <c r="N36" s="91"/>
      <c r="O36" s="91"/>
      <c r="P36" s="91"/>
      <c r="Q36" s="91"/>
      <c r="R36" s="91"/>
      <c r="S36" s="91"/>
      <c r="T36" s="91"/>
      <c r="U36" s="91"/>
      <c r="V36" s="91"/>
    </row>
    <row r="37" spans="1:22" ht="18" customHeight="1" x14ac:dyDescent="0.25">
      <c r="A37" s="120"/>
      <c r="B37" s="170"/>
      <c r="C37" s="171"/>
      <c r="D37" s="186" t="s">
        <v>74</v>
      </c>
      <c r="E37" s="187"/>
      <c r="F37" s="187"/>
      <c r="G37" s="171"/>
      <c r="H37" s="127"/>
      <c r="I37" s="185"/>
      <c r="N37" s="92"/>
      <c r="O37" s="92"/>
      <c r="P37" s="92"/>
      <c r="Q37" s="92"/>
      <c r="R37" s="106"/>
      <c r="S37" s="106"/>
      <c r="T37" s="106"/>
      <c r="U37" s="106"/>
      <c r="V37" s="106"/>
    </row>
    <row r="38" spans="1:22" ht="31.5" customHeight="1" x14ac:dyDescent="0.2">
      <c r="A38" s="119">
        <v>2</v>
      </c>
      <c r="B38" s="121" t="s">
        <v>10</v>
      </c>
      <c r="C38" s="169"/>
      <c r="D38" s="177" t="s">
        <v>114</v>
      </c>
      <c r="E38" s="173"/>
      <c r="F38" s="173"/>
      <c r="G38" s="174"/>
      <c r="H38" s="126" t="s">
        <v>12</v>
      </c>
      <c r="I38" s="178">
        <v>252.53</v>
      </c>
      <c r="N38" s="92"/>
      <c r="O38" s="92"/>
      <c r="P38" s="92"/>
      <c r="Q38" s="92"/>
      <c r="R38" s="106"/>
      <c r="S38" s="106"/>
      <c r="T38" s="106"/>
      <c r="U38" s="106"/>
      <c r="V38" s="106"/>
    </row>
    <row r="39" spans="1:22" ht="20.25" customHeight="1" x14ac:dyDescent="0.25">
      <c r="A39" s="120"/>
      <c r="B39" s="170"/>
      <c r="C39" s="171"/>
      <c r="D39" s="165"/>
      <c r="E39" s="179"/>
      <c r="F39" s="179"/>
      <c r="G39" s="180"/>
      <c r="H39" s="127"/>
      <c r="I39" s="138"/>
      <c r="N39" s="93"/>
      <c r="O39" s="93"/>
      <c r="P39" s="93"/>
      <c r="Q39" s="93"/>
      <c r="R39" s="106"/>
      <c r="S39" s="106"/>
      <c r="T39" s="106"/>
      <c r="U39" s="106"/>
      <c r="V39" s="106"/>
    </row>
    <row r="40" spans="1:22" ht="18.75" customHeight="1" x14ac:dyDescent="0.2">
      <c r="A40" s="119">
        <v>3</v>
      </c>
      <c r="B40" s="121" t="s">
        <v>10</v>
      </c>
      <c r="C40" s="169"/>
      <c r="D40" s="172" t="s">
        <v>115</v>
      </c>
      <c r="E40" s="173"/>
      <c r="F40" s="173"/>
      <c r="G40" s="174"/>
      <c r="H40" s="126" t="s">
        <v>12</v>
      </c>
      <c r="I40" s="175">
        <v>252.53</v>
      </c>
      <c r="N40" s="94"/>
      <c r="O40" s="95"/>
      <c r="P40" s="95"/>
      <c r="Q40" s="96"/>
      <c r="R40" s="106"/>
      <c r="S40" s="106"/>
      <c r="T40" s="106"/>
      <c r="U40" s="106"/>
      <c r="V40" s="106"/>
    </row>
    <row r="41" spans="1:22" ht="19.5" customHeight="1" x14ac:dyDescent="0.2">
      <c r="A41" s="120"/>
      <c r="B41" s="170"/>
      <c r="C41" s="171"/>
      <c r="D41" s="165"/>
      <c r="E41" s="131"/>
      <c r="F41" s="131"/>
      <c r="G41" s="132"/>
      <c r="H41" s="127"/>
      <c r="I41" s="176"/>
      <c r="N41" s="35"/>
      <c r="O41" s="35"/>
      <c r="P41" s="35"/>
      <c r="Q41" s="35"/>
      <c r="R41" s="36"/>
      <c r="S41" s="36"/>
      <c r="T41" s="36"/>
      <c r="U41" s="36"/>
      <c r="V41" s="36"/>
    </row>
    <row r="42" spans="1:22" ht="17.25" customHeight="1" x14ac:dyDescent="0.2">
      <c r="A42" s="119">
        <v>4</v>
      </c>
      <c r="B42" s="121" t="s">
        <v>13</v>
      </c>
      <c r="C42" s="122"/>
      <c r="D42" s="159" t="s">
        <v>16</v>
      </c>
      <c r="E42" s="160"/>
      <c r="F42" s="160"/>
      <c r="G42" s="160"/>
      <c r="H42" s="126" t="s">
        <v>11</v>
      </c>
      <c r="I42" s="137">
        <v>17</v>
      </c>
      <c r="N42" s="86"/>
      <c r="O42" s="86"/>
      <c r="P42" s="86"/>
      <c r="Q42" s="86"/>
      <c r="R42" s="86"/>
      <c r="S42" s="44"/>
      <c r="T42" s="87"/>
      <c r="U42" s="87"/>
      <c r="V42" s="87"/>
    </row>
    <row r="43" spans="1:22" ht="17.100000000000001" customHeight="1" x14ac:dyDescent="0.2">
      <c r="A43" s="120"/>
      <c r="B43" s="123"/>
      <c r="C43" s="124"/>
      <c r="D43" s="165">
        <v>17</v>
      </c>
      <c r="E43" s="131"/>
      <c r="F43" s="131"/>
      <c r="G43" s="132"/>
      <c r="H43" s="127"/>
      <c r="I43" s="138"/>
      <c r="N43" s="42"/>
      <c r="O43" s="42"/>
      <c r="P43" s="42"/>
      <c r="Q43" s="42"/>
      <c r="R43" s="42"/>
      <c r="S43" s="42"/>
      <c r="T43" s="42"/>
      <c r="U43" s="42"/>
      <c r="V43" s="42"/>
    </row>
    <row r="44" spans="1:22" ht="19.5" customHeight="1" x14ac:dyDescent="0.2">
      <c r="A44" s="119">
        <v>5</v>
      </c>
      <c r="B44" s="121" t="s">
        <v>13</v>
      </c>
      <c r="C44" s="122"/>
      <c r="D44" s="160" t="s">
        <v>123</v>
      </c>
      <c r="E44" s="160"/>
      <c r="F44" s="160"/>
      <c r="G44" s="160"/>
      <c r="H44" s="126" t="s">
        <v>15</v>
      </c>
      <c r="I44" s="134">
        <v>14</v>
      </c>
      <c r="N44" s="85"/>
      <c r="O44" s="85"/>
      <c r="P44" s="85"/>
      <c r="Q44" s="85"/>
      <c r="R44" s="85"/>
      <c r="S44" s="37"/>
      <c r="T44" s="84"/>
      <c r="U44" s="84"/>
      <c r="V44" s="84"/>
    </row>
    <row r="45" spans="1:22" ht="18.75" customHeight="1" x14ac:dyDescent="0.2">
      <c r="A45" s="120"/>
      <c r="B45" s="123"/>
      <c r="C45" s="124"/>
      <c r="D45" s="165">
        <v>14</v>
      </c>
      <c r="E45" s="131"/>
      <c r="F45" s="131"/>
      <c r="G45" s="132"/>
      <c r="H45" s="127"/>
      <c r="I45" s="135"/>
      <c r="N45" s="85"/>
      <c r="O45" s="85"/>
      <c r="P45" s="85"/>
      <c r="Q45" s="85"/>
      <c r="R45" s="85"/>
      <c r="S45" s="37"/>
      <c r="T45" s="84"/>
      <c r="U45" s="84"/>
      <c r="V45" s="84"/>
    </row>
    <row r="46" spans="1:22" ht="31.5" customHeight="1" x14ac:dyDescent="0.2">
      <c r="A46" s="119">
        <v>6</v>
      </c>
      <c r="B46" s="121" t="s">
        <v>13</v>
      </c>
      <c r="C46" s="122"/>
      <c r="D46" s="168" t="s">
        <v>124</v>
      </c>
      <c r="E46" s="160"/>
      <c r="F46" s="160"/>
      <c r="G46" s="160"/>
      <c r="H46" s="126" t="s">
        <v>12</v>
      </c>
      <c r="I46" s="134">
        <f>3.8</f>
        <v>3.8</v>
      </c>
      <c r="N46" s="85"/>
      <c r="O46" s="85"/>
      <c r="P46" s="85"/>
      <c r="Q46" s="85"/>
      <c r="R46" s="85"/>
      <c r="S46" s="37"/>
      <c r="T46" s="84"/>
      <c r="U46" s="84"/>
      <c r="V46" s="84"/>
    </row>
    <row r="47" spans="1:22" ht="18.75" customHeight="1" x14ac:dyDescent="0.2">
      <c r="A47" s="120"/>
      <c r="B47" s="123"/>
      <c r="C47" s="124"/>
      <c r="D47" s="136">
        <v>3.8</v>
      </c>
      <c r="E47" s="131"/>
      <c r="F47" s="131"/>
      <c r="G47" s="132"/>
      <c r="H47" s="127"/>
      <c r="I47" s="135"/>
      <c r="N47" s="107"/>
      <c r="O47" s="108"/>
      <c r="P47" s="108"/>
      <c r="Q47" s="108"/>
      <c r="R47" s="108"/>
      <c r="S47" s="108"/>
      <c r="T47" s="108"/>
      <c r="U47" s="108"/>
      <c r="V47" s="109"/>
    </row>
    <row r="48" spans="1:22" ht="30" customHeight="1" x14ac:dyDescent="0.2">
      <c r="A48" s="119">
        <v>7</v>
      </c>
      <c r="B48" s="121" t="s">
        <v>13</v>
      </c>
      <c r="C48" s="122"/>
      <c r="D48" s="159" t="s">
        <v>67</v>
      </c>
      <c r="E48" s="160"/>
      <c r="F48" s="160"/>
      <c r="G48" s="160"/>
      <c r="H48" s="126" t="s">
        <v>11</v>
      </c>
      <c r="I48" s="137">
        <v>16</v>
      </c>
      <c r="N48" s="110"/>
      <c r="O48" s="110"/>
      <c r="P48" s="84"/>
      <c r="Q48" s="111"/>
      <c r="R48" s="111"/>
      <c r="S48" s="111"/>
      <c r="T48" s="111"/>
      <c r="U48" s="111"/>
      <c r="V48" s="111"/>
    </row>
    <row r="49" spans="1:22" ht="17.100000000000001" customHeight="1" x14ac:dyDescent="0.2">
      <c r="A49" s="120"/>
      <c r="B49" s="123"/>
      <c r="C49" s="124"/>
      <c r="D49" s="165">
        <v>16</v>
      </c>
      <c r="E49" s="131"/>
      <c r="F49" s="131"/>
      <c r="G49" s="132"/>
      <c r="H49" s="127"/>
      <c r="I49" s="138"/>
      <c r="N49" s="112"/>
      <c r="O49" s="112"/>
      <c r="P49" s="112"/>
      <c r="Q49" s="112"/>
      <c r="R49" s="112"/>
      <c r="S49" s="112"/>
      <c r="T49" s="112"/>
      <c r="U49" s="112"/>
      <c r="V49" s="112"/>
    </row>
    <row r="50" spans="1:22" ht="30" customHeight="1" x14ac:dyDescent="0.2">
      <c r="A50" s="119">
        <v>8</v>
      </c>
      <c r="B50" s="121" t="s">
        <v>51</v>
      </c>
      <c r="C50" s="122"/>
      <c r="D50" s="167" t="s">
        <v>52</v>
      </c>
      <c r="E50" s="159"/>
      <c r="F50" s="159"/>
      <c r="G50" s="159"/>
      <c r="H50" s="126" t="s">
        <v>15</v>
      </c>
      <c r="I50" s="134">
        <v>6</v>
      </c>
      <c r="N50" s="10"/>
      <c r="O50" s="10"/>
      <c r="P50" s="27"/>
      <c r="Q50" s="27"/>
      <c r="R50" s="27"/>
      <c r="S50" s="27"/>
      <c r="T50" s="27"/>
      <c r="U50" s="11"/>
      <c r="V50" s="27"/>
    </row>
    <row r="51" spans="1:22" ht="19.5" customHeight="1" x14ac:dyDescent="0.2">
      <c r="A51" s="120"/>
      <c r="B51" s="123"/>
      <c r="C51" s="124"/>
      <c r="D51" s="145">
        <v>6</v>
      </c>
      <c r="E51" s="149"/>
      <c r="F51" s="149"/>
      <c r="G51" s="150"/>
      <c r="H51" s="127"/>
      <c r="I51" s="135"/>
      <c r="N51" s="10"/>
      <c r="O51" s="10"/>
      <c r="P51" s="27"/>
      <c r="Q51" s="27"/>
      <c r="R51" s="27"/>
      <c r="S51" s="27"/>
      <c r="T51" s="27"/>
      <c r="U51" s="11"/>
      <c r="V51" s="27"/>
    </row>
    <row r="52" spans="1:22" ht="20.25" customHeight="1" x14ac:dyDescent="0.2">
      <c r="A52" s="119">
        <v>9</v>
      </c>
      <c r="B52" s="121" t="s">
        <v>51</v>
      </c>
      <c r="C52" s="122"/>
      <c r="D52" s="159" t="s">
        <v>54</v>
      </c>
      <c r="E52" s="159"/>
      <c r="F52" s="159"/>
      <c r="G52" s="159"/>
      <c r="H52" s="126" t="s">
        <v>15</v>
      </c>
      <c r="I52" s="134">
        <v>6</v>
      </c>
      <c r="N52" s="97"/>
      <c r="O52" s="98"/>
      <c r="P52" s="98"/>
      <c r="Q52" s="99"/>
      <c r="R52" s="103"/>
      <c r="S52" s="103"/>
      <c r="T52" s="104"/>
      <c r="U52" s="104"/>
      <c r="V52" s="104"/>
    </row>
    <row r="53" spans="1:22" ht="17.100000000000001" customHeight="1" x14ac:dyDescent="0.3">
      <c r="A53" s="120"/>
      <c r="B53" s="123"/>
      <c r="C53" s="124"/>
      <c r="D53" s="145">
        <v>6</v>
      </c>
      <c r="E53" s="149"/>
      <c r="F53" s="149"/>
      <c r="G53" s="150"/>
      <c r="H53" s="127"/>
      <c r="I53" s="135"/>
      <c r="N53" s="100"/>
      <c r="O53" s="101"/>
      <c r="P53" s="101"/>
      <c r="Q53" s="102"/>
      <c r="R53" s="103"/>
      <c r="S53" s="103"/>
      <c r="T53" s="105"/>
      <c r="U53" s="105"/>
      <c r="V53" s="105"/>
    </row>
    <row r="54" spans="1:22" ht="31.5" customHeight="1" x14ac:dyDescent="0.2">
      <c r="A54" s="119">
        <v>10</v>
      </c>
      <c r="B54" s="121" t="s">
        <v>51</v>
      </c>
      <c r="C54" s="122"/>
      <c r="D54" s="159" t="s">
        <v>53</v>
      </c>
      <c r="E54" s="159"/>
      <c r="F54" s="159"/>
      <c r="G54" s="159"/>
      <c r="H54" s="126" t="s">
        <v>15</v>
      </c>
      <c r="I54" s="134">
        <v>6</v>
      </c>
      <c r="N54" s="10"/>
      <c r="O54" s="10"/>
      <c r="P54" s="27"/>
      <c r="Q54" s="27"/>
      <c r="R54" s="27"/>
      <c r="S54" s="27"/>
      <c r="T54" s="27"/>
      <c r="U54" s="27"/>
      <c r="V54" s="27"/>
    </row>
    <row r="55" spans="1:22" ht="17.100000000000001" customHeight="1" x14ac:dyDescent="0.2">
      <c r="A55" s="120"/>
      <c r="B55" s="123"/>
      <c r="C55" s="124"/>
      <c r="D55" s="145">
        <v>6</v>
      </c>
      <c r="E55" s="149"/>
      <c r="F55" s="149"/>
      <c r="G55" s="150"/>
      <c r="H55" s="127"/>
      <c r="I55" s="135"/>
      <c r="N55" s="10"/>
      <c r="O55" s="10"/>
      <c r="P55" s="27"/>
      <c r="Q55" s="27"/>
      <c r="R55" s="27"/>
      <c r="S55" s="27"/>
      <c r="T55" s="27"/>
      <c r="U55" s="27"/>
      <c r="V55" s="27"/>
    </row>
    <row r="56" spans="1:22" s="13" customFormat="1" ht="19.5" customHeight="1" x14ac:dyDescent="0.2">
      <c r="A56" s="34" t="s">
        <v>17</v>
      </c>
      <c r="B56" s="53" t="s">
        <v>18</v>
      </c>
      <c r="C56" s="54"/>
      <c r="D56" s="54"/>
      <c r="E56" s="54"/>
      <c r="F56" s="54"/>
      <c r="G56" s="54"/>
      <c r="H56" s="54"/>
      <c r="I56" s="55"/>
      <c r="N56" s="10"/>
      <c r="O56" s="10"/>
      <c r="P56" s="27"/>
      <c r="Q56" s="27"/>
      <c r="R56" s="27"/>
      <c r="S56" s="27"/>
      <c r="T56" s="27"/>
      <c r="U56" s="27"/>
      <c r="V56" s="27"/>
    </row>
    <row r="57" spans="1:22" ht="32.25" customHeight="1" x14ac:dyDescent="0.2">
      <c r="A57" s="119">
        <v>11</v>
      </c>
      <c r="B57" s="121" t="s">
        <v>19</v>
      </c>
      <c r="C57" s="122"/>
      <c r="D57" s="151" t="s">
        <v>73</v>
      </c>
      <c r="E57" s="114"/>
      <c r="F57" s="114"/>
      <c r="G57" s="114"/>
      <c r="H57" s="126" t="s">
        <v>12</v>
      </c>
      <c r="I57" s="134">
        <f>365.39+13.2+299.74</f>
        <v>678.32999999999993</v>
      </c>
      <c r="N57" s="10"/>
      <c r="O57" s="10"/>
      <c r="P57" s="27"/>
      <c r="Q57" s="27"/>
      <c r="R57" s="27"/>
      <c r="S57" s="27"/>
      <c r="T57" s="27"/>
      <c r="U57" s="27"/>
      <c r="V57" s="27"/>
    </row>
    <row r="58" spans="1:22" ht="19.5" customHeight="1" x14ac:dyDescent="0.2">
      <c r="A58" s="120"/>
      <c r="B58" s="123"/>
      <c r="C58" s="124"/>
      <c r="D58" s="130" t="s">
        <v>75</v>
      </c>
      <c r="E58" s="131"/>
      <c r="F58" s="131"/>
      <c r="G58" s="132"/>
      <c r="H58" s="127"/>
      <c r="I58" s="135"/>
      <c r="N58" s="10"/>
      <c r="O58" s="10"/>
      <c r="P58" s="27"/>
      <c r="Q58" s="27"/>
      <c r="R58" s="27"/>
      <c r="S58" s="27"/>
      <c r="T58" s="27"/>
      <c r="U58" s="27"/>
      <c r="V58" s="27"/>
    </row>
    <row r="59" spans="1:22" ht="32.25" customHeight="1" x14ac:dyDescent="0.2">
      <c r="A59" s="119">
        <v>12</v>
      </c>
      <c r="B59" s="121" t="s">
        <v>19</v>
      </c>
      <c r="C59" s="122"/>
      <c r="D59" s="125" t="s">
        <v>92</v>
      </c>
      <c r="E59" s="114"/>
      <c r="F59" s="114"/>
      <c r="G59" s="114"/>
      <c r="H59" s="126" t="s">
        <v>12</v>
      </c>
      <c r="I59" s="134">
        <f>678.33*2</f>
        <v>1356.66</v>
      </c>
      <c r="N59" s="10"/>
      <c r="O59" s="10"/>
      <c r="P59" s="27"/>
      <c r="Q59" s="27"/>
      <c r="R59" s="27"/>
      <c r="S59" s="27"/>
      <c r="T59" s="27"/>
      <c r="U59" s="27"/>
      <c r="V59" s="27"/>
    </row>
    <row r="60" spans="1:22" ht="17.100000000000001" customHeight="1" x14ac:dyDescent="0.2">
      <c r="A60" s="120"/>
      <c r="B60" s="123"/>
      <c r="C60" s="124"/>
      <c r="D60" s="130" t="s">
        <v>101</v>
      </c>
      <c r="E60" s="131"/>
      <c r="F60" s="131"/>
      <c r="G60" s="132"/>
      <c r="H60" s="127"/>
      <c r="I60" s="135"/>
      <c r="N60" s="10"/>
      <c r="O60" s="10"/>
      <c r="P60" s="27"/>
      <c r="Q60" s="27"/>
      <c r="R60" s="27"/>
      <c r="S60" s="27"/>
      <c r="T60" s="27"/>
      <c r="U60" s="27"/>
      <c r="V60" s="27"/>
    </row>
    <row r="61" spans="1:22" ht="32.25" customHeight="1" x14ac:dyDescent="0.2">
      <c r="A61" s="119">
        <v>13</v>
      </c>
      <c r="B61" s="121" t="s">
        <v>19</v>
      </c>
      <c r="C61" s="122"/>
      <c r="D61" s="151" t="s">
        <v>72</v>
      </c>
      <c r="E61" s="114"/>
      <c r="F61" s="114"/>
      <c r="G61" s="114"/>
      <c r="H61" s="126" t="s">
        <v>12</v>
      </c>
      <c r="I61" s="134">
        <f>144.82+196.36+337+156.37</f>
        <v>834.55000000000007</v>
      </c>
      <c r="N61" s="10"/>
      <c r="O61" s="10"/>
      <c r="P61" s="27"/>
      <c r="Q61" s="27"/>
      <c r="R61" s="27"/>
      <c r="S61" s="27"/>
      <c r="T61" s="27"/>
      <c r="U61" s="27"/>
      <c r="V61" s="27"/>
    </row>
    <row r="62" spans="1:22" ht="17.100000000000001" customHeight="1" x14ac:dyDescent="0.2">
      <c r="A62" s="120"/>
      <c r="B62" s="123"/>
      <c r="C62" s="124"/>
      <c r="D62" s="158" t="s">
        <v>76</v>
      </c>
      <c r="E62" s="131"/>
      <c r="F62" s="131"/>
      <c r="G62" s="132"/>
      <c r="H62" s="127"/>
      <c r="I62" s="135"/>
      <c r="N62" s="10"/>
      <c r="O62" s="10"/>
      <c r="P62" s="27"/>
      <c r="Q62" s="27"/>
      <c r="R62" s="27"/>
      <c r="S62" s="27"/>
      <c r="T62" s="27"/>
      <c r="U62" s="27"/>
      <c r="V62" s="27"/>
    </row>
    <row r="63" spans="1:22" ht="32.25" customHeight="1" x14ac:dyDescent="0.2">
      <c r="A63" s="119">
        <v>14</v>
      </c>
      <c r="B63" s="121" t="s">
        <v>19</v>
      </c>
      <c r="C63" s="122"/>
      <c r="D63" s="151" t="s">
        <v>77</v>
      </c>
      <c r="E63" s="114"/>
      <c r="F63" s="114"/>
      <c r="G63" s="114"/>
      <c r="H63" s="126" t="s">
        <v>12</v>
      </c>
      <c r="I63" s="134">
        <f>834.55*5</f>
        <v>4172.75</v>
      </c>
      <c r="N63" s="10"/>
      <c r="O63" s="10"/>
      <c r="P63" s="27"/>
      <c r="Q63" s="27"/>
      <c r="R63" s="27"/>
      <c r="S63" s="27"/>
      <c r="T63" s="27"/>
      <c r="U63" s="27"/>
      <c r="V63" s="27"/>
    </row>
    <row r="64" spans="1:22" ht="17.100000000000001" customHeight="1" x14ac:dyDescent="0.2">
      <c r="A64" s="120"/>
      <c r="B64" s="123"/>
      <c r="C64" s="124"/>
      <c r="D64" s="158" t="s">
        <v>78</v>
      </c>
      <c r="E64" s="131"/>
      <c r="F64" s="131"/>
      <c r="G64" s="132"/>
      <c r="H64" s="127"/>
      <c r="I64" s="135"/>
    </row>
    <row r="65" spans="1:10" ht="32.25" customHeight="1" x14ac:dyDescent="0.2">
      <c r="A65" s="119">
        <v>15</v>
      </c>
      <c r="B65" s="121" t="s">
        <v>19</v>
      </c>
      <c r="C65" s="122"/>
      <c r="D65" s="142" t="s">
        <v>56</v>
      </c>
      <c r="E65" s="114"/>
      <c r="F65" s="114"/>
      <c r="G65" s="114"/>
      <c r="H65" s="126" t="s">
        <v>12</v>
      </c>
      <c r="I65" s="134">
        <f>678.33+834.55+1442.56</f>
        <v>2955.44</v>
      </c>
    </row>
    <row r="66" spans="1:10" ht="17.100000000000001" customHeight="1" x14ac:dyDescent="0.2">
      <c r="A66" s="120"/>
      <c r="B66" s="123"/>
      <c r="C66" s="124"/>
      <c r="D66" s="130" t="s">
        <v>79</v>
      </c>
      <c r="E66" s="131"/>
      <c r="F66" s="131"/>
      <c r="G66" s="132"/>
      <c r="H66" s="127"/>
      <c r="I66" s="135"/>
    </row>
    <row r="67" spans="1:10" ht="32.25" customHeight="1" x14ac:dyDescent="0.2">
      <c r="A67" s="119">
        <v>16</v>
      </c>
      <c r="B67" s="121" t="s">
        <v>20</v>
      </c>
      <c r="C67" s="122"/>
      <c r="D67" s="151" t="s">
        <v>55</v>
      </c>
      <c r="E67" s="114"/>
      <c r="F67" s="114"/>
      <c r="G67" s="114"/>
      <c r="H67" s="126" t="s">
        <v>12</v>
      </c>
      <c r="I67" s="134">
        <f>365.39+299.74+834.55</f>
        <v>1499.6799999999998</v>
      </c>
    </row>
    <row r="68" spans="1:10" ht="17.100000000000001" customHeight="1" x14ac:dyDescent="0.2">
      <c r="A68" s="120"/>
      <c r="B68" s="123"/>
      <c r="C68" s="124"/>
      <c r="D68" s="130" t="s">
        <v>102</v>
      </c>
      <c r="E68" s="131"/>
      <c r="F68" s="131"/>
      <c r="G68" s="132"/>
      <c r="H68" s="127"/>
      <c r="I68" s="135"/>
    </row>
    <row r="69" spans="1:10" ht="30" customHeight="1" x14ac:dyDescent="0.2">
      <c r="A69" s="119">
        <v>17</v>
      </c>
      <c r="B69" s="121" t="s">
        <v>20</v>
      </c>
      <c r="C69" s="122"/>
      <c r="D69" s="151" t="s">
        <v>66</v>
      </c>
      <c r="E69" s="114"/>
      <c r="F69" s="114"/>
      <c r="G69" s="114"/>
      <c r="H69" s="126" t="s">
        <v>12</v>
      </c>
      <c r="I69" s="134">
        <f>365.39+834.55</f>
        <v>1199.94</v>
      </c>
    </row>
    <row r="70" spans="1:10" ht="17.100000000000001" customHeight="1" x14ac:dyDescent="0.2">
      <c r="A70" s="120"/>
      <c r="B70" s="123"/>
      <c r="C70" s="124"/>
      <c r="D70" s="130" t="s">
        <v>80</v>
      </c>
      <c r="E70" s="131"/>
      <c r="F70" s="131"/>
      <c r="G70" s="132"/>
      <c r="H70" s="127"/>
      <c r="I70" s="135"/>
    </row>
    <row r="71" spans="1:10" ht="29.25" customHeight="1" x14ac:dyDescent="0.2">
      <c r="A71" s="119">
        <v>18</v>
      </c>
      <c r="B71" s="121" t="s">
        <v>22</v>
      </c>
      <c r="C71" s="122"/>
      <c r="D71" s="151" t="s">
        <v>23</v>
      </c>
      <c r="E71" s="114"/>
      <c r="F71" s="114"/>
      <c r="G71" s="114"/>
      <c r="H71" s="126" t="s">
        <v>12</v>
      </c>
      <c r="I71" s="134">
        <f>137.48</f>
        <v>137.47999999999999</v>
      </c>
    </row>
    <row r="72" spans="1:10" ht="17.100000000000001" customHeight="1" x14ac:dyDescent="0.2">
      <c r="A72" s="120"/>
      <c r="B72" s="123"/>
      <c r="C72" s="124"/>
      <c r="D72" s="130">
        <v>137.47999999999999</v>
      </c>
      <c r="E72" s="131"/>
      <c r="F72" s="131"/>
      <c r="G72" s="132"/>
      <c r="H72" s="127"/>
      <c r="I72" s="135"/>
    </row>
    <row r="73" spans="1:10" ht="29.25" customHeight="1" x14ac:dyDescent="0.2">
      <c r="A73" s="119">
        <v>19</v>
      </c>
      <c r="B73" s="121" t="s">
        <v>22</v>
      </c>
      <c r="C73" s="122"/>
      <c r="D73" s="142" t="s">
        <v>62</v>
      </c>
      <c r="E73" s="114"/>
      <c r="F73" s="114"/>
      <c r="G73" s="114"/>
      <c r="H73" s="126" t="s">
        <v>12</v>
      </c>
      <c r="I73" s="134">
        <f>137.48*8</f>
        <v>1099.8399999999999</v>
      </c>
    </row>
    <row r="74" spans="1:10" ht="17.100000000000001" customHeight="1" x14ac:dyDescent="0.2">
      <c r="A74" s="120"/>
      <c r="B74" s="123"/>
      <c r="C74" s="124"/>
      <c r="D74" s="130" t="s">
        <v>106</v>
      </c>
      <c r="E74" s="131"/>
      <c r="F74" s="131"/>
      <c r="G74" s="132"/>
      <c r="H74" s="127"/>
      <c r="I74" s="135"/>
    </row>
    <row r="75" spans="1:10" ht="29.25" customHeight="1" x14ac:dyDescent="0.2">
      <c r="A75" s="119">
        <v>20</v>
      </c>
      <c r="B75" s="121" t="s">
        <v>24</v>
      </c>
      <c r="C75" s="122"/>
      <c r="D75" s="125" t="s">
        <v>93</v>
      </c>
      <c r="E75" s="114"/>
      <c r="F75" s="114"/>
      <c r="G75" s="114"/>
      <c r="H75" s="126" t="s">
        <v>12</v>
      </c>
      <c r="I75" s="134">
        <f>268.29+834.55+299.74+1442.56</f>
        <v>2845.14</v>
      </c>
    </row>
    <row r="76" spans="1:10" ht="17.100000000000001" customHeight="1" x14ac:dyDescent="0.2">
      <c r="A76" s="120"/>
      <c r="B76" s="123"/>
      <c r="C76" s="124"/>
      <c r="D76" s="130" t="s">
        <v>103</v>
      </c>
      <c r="E76" s="131"/>
      <c r="F76" s="131"/>
      <c r="G76" s="132"/>
      <c r="H76" s="127"/>
      <c r="I76" s="135"/>
      <c r="J76" s="18"/>
    </row>
    <row r="77" spans="1:10" ht="31.5" customHeight="1" x14ac:dyDescent="0.2">
      <c r="A77" s="119">
        <v>21</v>
      </c>
      <c r="B77" s="121" t="s">
        <v>24</v>
      </c>
      <c r="C77" s="122"/>
      <c r="D77" s="125" t="s">
        <v>97</v>
      </c>
      <c r="E77" s="114"/>
      <c r="F77" s="114"/>
      <c r="G77" s="114"/>
      <c r="H77" s="126" t="s">
        <v>12</v>
      </c>
      <c r="I77" s="134">
        <f>(268.29+834.55)*12</f>
        <v>13234.079999999998</v>
      </c>
    </row>
    <row r="78" spans="1:10" ht="17.100000000000001" customHeight="1" x14ac:dyDescent="0.2">
      <c r="A78" s="120"/>
      <c r="B78" s="123"/>
      <c r="C78" s="124"/>
      <c r="D78" s="130" t="s">
        <v>99</v>
      </c>
      <c r="E78" s="131"/>
      <c r="F78" s="131"/>
      <c r="G78" s="132"/>
      <c r="H78" s="127"/>
      <c r="I78" s="135"/>
      <c r="J78" s="18"/>
    </row>
    <row r="79" spans="1:10" ht="31.5" customHeight="1" x14ac:dyDescent="0.2">
      <c r="A79" s="119">
        <v>22</v>
      </c>
      <c r="B79" s="121" t="s">
        <v>24</v>
      </c>
      <c r="C79" s="122"/>
      <c r="D79" s="125" t="s">
        <v>98</v>
      </c>
      <c r="E79" s="114"/>
      <c r="F79" s="114"/>
      <c r="G79" s="114"/>
      <c r="H79" s="126" t="s">
        <v>12</v>
      </c>
      <c r="I79" s="134">
        <f>299.74*7</f>
        <v>2098.1800000000003</v>
      </c>
    </row>
    <row r="80" spans="1:10" ht="17.100000000000001" customHeight="1" x14ac:dyDescent="0.2">
      <c r="A80" s="120"/>
      <c r="B80" s="123"/>
      <c r="C80" s="124"/>
      <c r="D80" s="130" t="s">
        <v>104</v>
      </c>
      <c r="E80" s="131"/>
      <c r="F80" s="131"/>
      <c r="G80" s="132"/>
      <c r="H80" s="127"/>
      <c r="I80" s="135"/>
      <c r="J80" s="18"/>
    </row>
    <row r="81" spans="1:13" ht="31.5" customHeight="1" x14ac:dyDescent="0.2">
      <c r="A81" s="119">
        <v>23</v>
      </c>
      <c r="B81" s="121" t="s">
        <v>24</v>
      </c>
      <c r="C81" s="122"/>
      <c r="D81" s="125" t="s">
        <v>94</v>
      </c>
      <c r="E81" s="114"/>
      <c r="F81" s="114"/>
      <c r="G81" s="114"/>
      <c r="H81" s="126" t="s">
        <v>12</v>
      </c>
      <c r="I81" s="134">
        <f>1442.26*2</f>
        <v>2884.52</v>
      </c>
    </row>
    <row r="82" spans="1:13" ht="17.100000000000001" customHeight="1" x14ac:dyDescent="0.2">
      <c r="A82" s="120"/>
      <c r="B82" s="123"/>
      <c r="C82" s="124"/>
      <c r="D82" s="130" t="s">
        <v>95</v>
      </c>
      <c r="E82" s="131"/>
      <c r="F82" s="131"/>
      <c r="G82" s="132"/>
      <c r="H82" s="127"/>
      <c r="I82" s="135"/>
      <c r="J82" s="18"/>
    </row>
    <row r="83" spans="1:13" ht="28.5" customHeight="1" x14ac:dyDescent="0.2">
      <c r="A83" s="119">
        <v>24</v>
      </c>
      <c r="B83" s="121" t="s">
        <v>25</v>
      </c>
      <c r="C83" s="122"/>
      <c r="D83" s="151" t="s">
        <v>82</v>
      </c>
      <c r="E83" s="114"/>
      <c r="F83" s="114"/>
      <c r="G83" s="114"/>
      <c r="H83" s="126" t="s">
        <v>12</v>
      </c>
      <c r="I83" s="134">
        <f>3515.76</f>
        <v>3515.76</v>
      </c>
    </row>
    <row r="84" spans="1:13" ht="17.100000000000001" customHeight="1" x14ac:dyDescent="0.2">
      <c r="A84" s="120"/>
      <c r="B84" s="123"/>
      <c r="C84" s="124"/>
      <c r="D84" s="130">
        <v>3515.76</v>
      </c>
      <c r="E84" s="131"/>
      <c r="F84" s="131"/>
      <c r="G84" s="132"/>
      <c r="H84" s="127"/>
      <c r="I84" s="135"/>
      <c r="M84" s="3">
        <v>923.55</v>
      </c>
    </row>
    <row r="85" spans="1:13" ht="30" customHeight="1" x14ac:dyDescent="0.2">
      <c r="A85" s="119">
        <v>25</v>
      </c>
      <c r="B85" s="121" t="s">
        <v>26</v>
      </c>
      <c r="C85" s="122"/>
      <c r="D85" s="166" t="s">
        <v>50</v>
      </c>
      <c r="E85" s="114"/>
      <c r="F85" s="114"/>
      <c r="G85" s="114"/>
      <c r="H85" s="126" t="s">
        <v>27</v>
      </c>
      <c r="I85" s="134">
        <f>3515.76*0.04*2.5</f>
        <v>351.57600000000002</v>
      </c>
    </row>
    <row r="86" spans="1:13" ht="16.5" customHeight="1" x14ac:dyDescent="0.2">
      <c r="A86" s="120"/>
      <c r="B86" s="123"/>
      <c r="C86" s="124"/>
      <c r="D86" s="130" t="s">
        <v>96</v>
      </c>
      <c r="E86" s="131"/>
      <c r="F86" s="131"/>
      <c r="G86" s="132"/>
      <c r="H86" s="127"/>
      <c r="I86" s="135"/>
    </row>
    <row r="87" spans="1:13" s="13" customFormat="1" ht="19.5" customHeight="1" x14ac:dyDescent="0.2">
      <c r="A87" s="34" t="s">
        <v>116</v>
      </c>
      <c r="B87" s="53" t="s">
        <v>68</v>
      </c>
      <c r="C87" s="54"/>
      <c r="D87" s="54"/>
      <c r="E87" s="54"/>
      <c r="F87" s="54"/>
      <c r="G87" s="54"/>
      <c r="H87" s="54"/>
      <c r="I87" s="55"/>
    </row>
    <row r="88" spans="1:13" ht="28.5" customHeight="1" x14ac:dyDescent="0.2">
      <c r="A88" s="119">
        <v>26</v>
      </c>
      <c r="B88" s="121" t="s">
        <v>29</v>
      </c>
      <c r="C88" s="122"/>
      <c r="D88" s="164" t="s">
        <v>81</v>
      </c>
      <c r="E88" s="160"/>
      <c r="F88" s="160"/>
      <c r="G88" s="160"/>
      <c r="H88" s="126" t="s">
        <v>12</v>
      </c>
      <c r="I88" s="134">
        <f>13.2</f>
        <v>13.2</v>
      </c>
    </row>
    <row r="89" spans="1:13" ht="14.25" customHeight="1" x14ac:dyDescent="0.2">
      <c r="A89" s="120"/>
      <c r="B89" s="123"/>
      <c r="C89" s="124"/>
      <c r="D89" s="165">
        <v>13.2</v>
      </c>
      <c r="E89" s="131"/>
      <c r="F89" s="131"/>
      <c r="G89" s="132"/>
      <c r="H89" s="127"/>
      <c r="I89" s="135"/>
    </row>
    <row r="90" spans="1:13" ht="27.75" customHeight="1" x14ac:dyDescent="0.2">
      <c r="A90" s="119">
        <v>27</v>
      </c>
      <c r="B90" s="121" t="s">
        <v>30</v>
      </c>
      <c r="C90" s="122"/>
      <c r="D90" s="164" t="s">
        <v>31</v>
      </c>
      <c r="E90" s="160"/>
      <c r="F90" s="160"/>
      <c r="G90" s="160"/>
      <c r="H90" s="126" t="s">
        <v>12</v>
      </c>
      <c r="I90" s="134">
        <f>137.48</f>
        <v>137.47999999999999</v>
      </c>
    </row>
    <row r="91" spans="1:13" ht="13.5" customHeight="1" x14ac:dyDescent="0.2">
      <c r="A91" s="120"/>
      <c r="B91" s="123"/>
      <c r="C91" s="124"/>
      <c r="D91" s="165">
        <v>137.47999999999999</v>
      </c>
      <c r="E91" s="131"/>
      <c r="F91" s="131"/>
      <c r="G91" s="132"/>
      <c r="H91" s="127"/>
      <c r="I91" s="135"/>
    </row>
    <row r="92" spans="1:13" ht="30" customHeight="1" x14ac:dyDescent="0.2">
      <c r="A92" s="119">
        <v>28</v>
      </c>
      <c r="B92" s="121" t="s">
        <v>26</v>
      </c>
      <c r="C92" s="122"/>
      <c r="D92" s="164" t="s">
        <v>83</v>
      </c>
      <c r="E92" s="160"/>
      <c r="F92" s="160"/>
      <c r="G92" s="160"/>
      <c r="H92" s="126" t="s">
        <v>12</v>
      </c>
      <c r="I92" s="134">
        <f>268.29+834.55+286.02</f>
        <v>1388.86</v>
      </c>
    </row>
    <row r="93" spans="1:13" ht="17.100000000000001" customHeight="1" x14ac:dyDescent="0.2">
      <c r="A93" s="120"/>
      <c r="B93" s="123"/>
      <c r="C93" s="124"/>
      <c r="D93" s="130" t="s">
        <v>100</v>
      </c>
      <c r="E93" s="131"/>
      <c r="F93" s="131"/>
      <c r="G93" s="132"/>
      <c r="H93" s="127"/>
      <c r="I93" s="135"/>
    </row>
    <row r="94" spans="1:13" ht="28.5" customHeight="1" x14ac:dyDescent="0.2">
      <c r="A94" s="119">
        <v>29</v>
      </c>
      <c r="B94" s="121" t="s">
        <v>26</v>
      </c>
      <c r="C94" s="122"/>
      <c r="D94" s="164" t="s">
        <v>84</v>
      </c>
      <c r="E94" s="160"/>
      <c r="F94" s="160"/>
      <c r="G94" s="160"/>
      <c r="H94" s="126" t="s">
        <v>12</v>
      </c>
      <c r="I94" s="134">
        <f>1388.86</f>
        <v>1388.86</v>
      </c>
    </row>
    <row r="95" spans="1:13" ht="17.100000000000001" customHeight="1" x14ac:dyDescent="0.2">
      <c r="A95" s="120"/>
      <c r="B95" s="123"/>
      <c r="C95" s="124"/>
      <c r="D95" s="145">
        <v>1388.86</v>
      </c>
      <c r="E95" s="131"/>
      <c r="F95" s="131"/>
      <c r="G95" s="132"/>
      <c r="H95" s="127"/>
      <c r="I95" s="135"/>
      <c r="K95" s="18"/>
    </row>
    <row r="96" spans="1:13" ht="30" customHeight="1" x14ac:dyDescent="0.2">
      <c r="A96" s="119">
        <v>30</v>
      </c>
      <c r="B96" s="121" t="s">
        <v>26</v>
      </c>
      <c r="C96" s="122"/>
      <c r="D96" s="160" t="s">
        <v>32</v>
      </c>
      <c r="E96" s="160"/>
      <c r="F96" s="160"/>
      <c r="G96" s="160"/>
      <c r="H96" s="126" t="s">
        <v>12</v>
      </c>
      <c r="I96" s="134">
        <f>4529.76+274.03</f>
        <v>4803.79</v>
      </c>
    </row>
    <row r="97" spans="1:9" ht="17.100000000000001" customHeight="1" x14ac:dyDescent="0.2">
      <c r="A97" s="120"/>
      <c r="B97" s="123"/>
      <c r="C97" s="124"/>
      <c r="D97" s="158" t="s">
        <v>85</v>
      </c>
      <c r="E97" s="131"/>
      <c r="F97" s="131"/>
      <c r="G97" s="132"/>
      <c r="H97" s="127"/>
      <c r="I97" s="135"/>
    </row>
    <row r="98" spans="1:9" ht="16.5" customHeight="1" x14ac:dyDescent="0.2">
      <c r="A98" s="119">
        <v>31</v>
      </c>
      <c r="B98" s="121" t="s">
        <v>33</v>
      </c>
      <c r="C98" s="122"/>
      <c r="D98" s="159" t="s">
        <v>34</v>
      </c>
      <c r="E98" s="160"/>
      <c r="F98" s="160"/>
      <c r="G98" s="160"/>
      <c r="H98" s="126" t="s">
        <v>12</v>
      </c>
      <c r="I98" s="134">
        <f>4529.76-268.29</f>
        <v>4261.47</v>
      </c>
    </row>
    <row r="99" spans="1:9" ht="16.5" customHeight="1" x14ac:dyDescent="0.2">
      <c r="A99" s="120"/>
      <c r="B99" s="123"/>
      <c r="C99" s="124"/>
      <c r="D99" s="130" t="s">
        <v>105</v>
      </c>
      <c r="E99" s="131"/>
      <c r="F99" s="131"/>
      <c r="G99" s="132"/>
      <c r="H99" s="127"/>
      <c r="I99" s="135"/>
    </row>
    <row r="100" spans="1:9" ht="33" customHeight="1" x14ac:dyDescent="0.2">
      <c r="A100" s="119">
        <v>32</v>
      </c>
      <c r="B100" s="121" t="s">
        <v>35</v>
      </c>
      <c r="C100" s="122"/>
      <c r="D100" s="159" t="s">
        <v>64</v>
      </c>
      <c r="E100" s="160"/>
      <c r="F100" s="160"/>
      <c r="G100" s="160"/>
      <c r="H100" s="126" t="s">
        <v>12</v>
      </c>
      <c r="I100" s="134">
        <f>4529.76</f>
        <v>4529.76</v>
      </c>
    </row>
    <row r="101" spans="1:9" ht="17.100000000000001" customHeight="1" x14ac:dyDescent="0.2">
      <c r="A101" s="120"/>
      <c r="B101" s="123"/>
      <c r="C101" s="124"/>
      <c r="D101" s="145">
        <v>4529.76</v>
      </c>
      <c r="E101" s="131"/>
      <c r="F101" s="131"/>
      <c r="G101" s="132"/>
      <c r="H101" s="127"/>
      <c r="I101" s="135"/>
    </row>
    <row r="102" spans="1:9" ht="32.25" customHeight="1" x14ac:dyDescent="0.2">
      <c r="A102" s="119">
        <v>33</v>
      </c>
      <c r="B102" s="121" t="s">
        <v>35</v>
      </c>
      <c r="C102" s="122"/>
      <c r="D102" s="159" t="s">
        <v>57</v>
      </c>
      <c r="E102" s="160"/>
      <c r="F102" s="160"/>
      <c r="G102" s="160"/>
      <c r="H102" s="126" t="s">
        <v>12</v>
      </c>
      <c r="I102" s="134">
        <f>4529.76</f>
        <v>4529.76</v>
      </c>
    </row>
    <row r="103" spans="1:9" ht="19.5" customHeight="1" x14ac:dyDescent="0.2">
      <c r="A103" s="120"/>
      <c r="B103" s="123"/>
      <c r="C103" s="124"/>
      <c r="D103" s="145">
        <v>4529.76</v>
      </c>
      <c r="E103" s="131"/>
      <c r="F103" s="131"/>
      <c r="G103" s="132"/>
      <c r="H103" s="127"/>
      <c r="I103" s="135"/>
    </row>
    <row r="104" spans="1:9" ht="31.5" customHeight="1" x14ac:dyDescent="0.2">
      <c r="A104" s="119">
        <v>34</v>
      </c>
      <c r="B104" s="121" t="s">
        <v>36</v>
      </c>
      <c r="C104" s="122"/>
      <c r="D104" s="159" t="s">
        <v>65</v>
      </c>
      <c r="E104" s="160"/>
      <c r="F104" s="160"/>
      <c r="G104" s="160"/>
      <c r="H104" s="126" t="s">
        <v>12</v>
      </c>
      <c r="I104" s="134">
        <v>274.02999999999997</v>
      </c>
    </row>
    <row r="105" spans="1:9" ht="16.5" customHeight="1" x14ac:dyDescent="0.2">
      <c r="A105" s="120"/>
      <c r="B105" s="123"/>
      <c r="C105" s="124"/>
      <c r="D105" s="161">
        <v>274.02999999999997</v>
      </c>
      <c r="E105" s="162"/>
      <c r="F105" s="162"/>
      <c r="G105" s="163"/>
      <c r="H105" s="127"/>
      <c r="I105" s="135"/>
    </row>
    <row r="106" spans="1:9" ht="31.5" customHeight="1" x14ac:dyDescent="0.2">
      <c r="A106" s="119">
        <v>35</v>
      </c>
      <c r="B106" s="121" t="s">
        <v>36</v>
      </c>
      <c r="C106" s="122"/>
      <c r="D106" s="159" t="s">
        <v>58</v>
      </c>
      <c r="E106" s="160"/>
      <c r="F106" s="160"/>
      <c r="G106" s="160"/>
      <c r="H106" s="126" t="s">
        <v>12</v>
      </c>
      <c r="I106" s="134">
        <v>274.02999999999997</v>
      </c>
    </row>
    <row r="107" spans="1:9" ht="16.5" customHeight="1" x14ac:dyDescent="0.2">
      <c r="A107" s="120"/>
      <c r="B107" s="123"/>
      <c r="C107" s="124"/>
      <c r="D107" s="161">
        <v>274.02999999999997</v>
      </c>
      <c r="E107" s="162"/>
      <c r="F107" s="162"/>
      <c r="G107" s="163"/>
      <c r="H107" s="127"/>
      <c r="I107" s="135"/>
    </row>
    <row r="108" spans="1:9" s="13" customFormat="1" ht="19.5" customHeight="1" x14ac:dyDescent="0.2">
      <c r="A108" s="34" t="s">
        <v>28</v>
      </c>
      <c r="B108" s="53" t="s">
        <v>69</v>
      </c>
      <c r="C108" s="54"/>
      <c r="D108" s="54"/>
      <c r="E108" s="54"/>
      <c r="F108" s="54"/>
      <c r="G108" s="54"/>
      <c r="H108" s="54"/>
      <c r="I108" s="55"/>
    </row>
    <row r="109" spans="1:9" ht="19.5" customHeight="1" x14ac:dyDescent="0.2">
      <c r="A109" s="119">
        <v>36</v>
      </c>
      <c r="B109" s="121" t="s">
        <v>38</v>
      </c>
      <c r="C109" s="122"/>
      <c r="D109" s="155" t="s">
        <v>39</v>
      </c>
      <c r="E109" s="156"/>
      <c r="F109" s="156"/>
      <c r="G109" s="157"/>
      <c r="H109" s="126" t="s">
        <v>14</v>
      </c>
      <c r="I109" s="134">
        <f>(159+80)*0.06</f>
        <v>14.34</v>
      </c>
    </row>
    <row r="110" spans="1:9" ht="17.25" customHeight="1" x14ac:dyDescent="0.2">
      <c r="A110" s="120"/>
      <c r="B110" s="123"/>
      <c r="C110" s="124"/>
      <c r="D110" s="158" t="s">
        <v>89</v>
      </c>
      <c r="E110" s="131"/>
      <c r="F110" s="131"/>
      <c r="G110" s="132"/>
      <c r="H110" s="127"/>
      <c r="I110" s="135"/>
    </row>
    <row r="111" spans="1:9" ht="29.25" customHeight="1" x14ac:dyDescent="0.2">
      <c r="A111" s="119">
        <v>37</v>
      </c>
      <c r="B111" s="121" t="s">
        <v>40</v>
      </c>
      <c r="C111" s="122"/>
      <c r="D111" s="151" t="s">
        <v>90</v>
      </c>
      <c r="E111" s="114"/>
      <c r="F111" s="114"/>
      <c r="G111" s="114"/>
      <c r="H111" s="126" t="s">
        <v>15</v>
      </c>
      <c r="I111" s="134">
        <f>12.8</f>
        <v>12.8</v>
      </c>
    </row>
    <row r="112" spans="1:9" ht="17.100000000000001" customHeight="1" x14ac:dyDescent="0.2">
      <c r="A112" s="120"/>
      <c r="B112" s="123"/>
      <c r="C112" s="124"/>
      <c r="D112" s="152" t="s">
        <v>91</v>
      </c>
      <c r="E112" s="153"/>
      <c r="F112" s="153"/>
      <c r="G112" s="154"/>
      <c r="H112" s="127"/>
      <c r="I112" s="135"/>
    </row>
    <row r="113" spans="1:13" ht="29.25" customHeight="1" x14ac:dyDescent="0.2">
      <c r="A113" s="119">
        <v>38</v>
      </c>
      <c r="B113" s="121" t="s">
        <v>40</v>
      </c>
      <c r="C113" s="122"/>
      <c r="D113" s="151" t="s">
        <v>63</v>
      </c>
      <c r="E113" s="114"/>
      <c r="F113" s="114"/>
      <c r="G113" s="114"/>
      <c r="H113" s="126" t="s">
        <v>15</v>
      </c>
      <c r="I113" s="134">
        <f>159</f>
        <v>159</v>
      </c>
    </row>
    <row r="114" spans="1:13" ht="17.100000000000001" customHeight="1" x14ac:dyDescent="0.2">
      <c r="A114" s="120"/>
      <c r="B114" s="123"/>
      <c r="C114" s="124"/>
      <c r="D114" s="152" t="s">
        <v>88</v>
      </c>
      <c r="E114" s="153"/>
      <c r="F114" s="153"/>
      <c r="G114" s="154"/>
      <c r="H114" s="127"/>
      <c r="I114" s="135"/>
    </row>
    <row r="115" spans="1:13" ht="29.25" customHeight="1" x14ac:dyDescent="0.2">
      <c r="A115" s="119">
        <v>39</v>
      </c>
      <c r="B115" s="121" t="s">
        <v>40</v>
      </c>
      <c r="C115" s="122"/>
      <c r="D115" s="151" t="s">
        <v>86</v>
      </c>
      <c r="E115" s="114"/>
      <c r="F115" s="114"/>
      <c r="G115" s="114"/>
      <c r="H115" s="126" t="s">
        <v>15</v>
      </c>
      <c r="I115" s="134">
        <f>80</f>
        <v>80</v>
      </c>
    </row>
    <row r="116" spans="1:13" ht="17.100000000000001" customHeight="1" x14ac:dyDescent="0.2">
      <c r="A116" s="120"/>
      <c r="B116" s="123"/>
      <c r="C116" s="124"/>
      <c r="D116" s="152" t="s">
        <v>87</v>
      </c>
      <c r="E116" s="153"/>
      <c r="F116" s="153"/>
      <c r="G116" s="154"/>
      <c r="H116" s="127"/>
      <c r="I116" s="135"/>
    </row>
    <row r="117" spans="1:13" s="13" customFormat="1" ht="19.5" customHeight="1" x14ac:dyDescent="0.2">
      <c r="A117" s="34" t="s">
        <v>37</v>
      </c>
      <c r="B117" s="53" t="s">
        <v>70</v>
      </c>
      <c r="C117" s="54"/>
      <c r="D117" s="54"/>
      <c r="E117" s="54"/>
      <c r="F117" s="54"/>
      <c r="G117" s="54"/>
      <c r="H117" s="54"/>
      <c r="I117" s="55"/>
    </row>
    <row r="118" spans="1:13" ht="30.75" customHeight="1" x14ac:dyDescent="0.2">
      <c r="A118" s="119">
        <v>40</v>
      </c>
      <c r="B118" s="121" t="s">
        <v>20</v>
      </c>
      <c r="C118" s="122"/>
      <c r="D118" s="146" t="s">
        <v>21</v>
      </c>
      <c r="E118" s="147"/>
      <c r="F118" s="147"/>
      <c r="G118" s="148"/>
      <c r="H118" s="126" t="s">
        <v>12</v>
      </c>
      <c r="I118" s="143">
        <f>11.5*0.6</f>
        <v>6.8999999999999995</v>
      </c>
      <c r="M118" s="3" t="s">
        <v>112</v>
      </c>
    </row>
    <row r="119" spans="1:13" ht="17.100000000000001" customHeight="1" x14ac:dyDescent="0.2">
      <c r="A119" s="120"/>
      <c r="B119" s="123"/>
      <c r="C119" s="124"/>
      <c r="D119" s="130" t="s">
        <v>109</v>
      </c>
      <c r="E119" s="149"/>
      <c r="F119" s="149"/>
      <c r="G119" s="150"/>
      <c r="H119" s="127"/>
      <c r="I119" s="144"/>
    </row>
    <row r="120" spans="1:13" ht="17.25" customHeight="1" x14ac:dyDescent="0.2">
      <c r="A120" s="119">
        <v>41</v>
      </c>
      <c r="B120" s="121" t="s">
        <v>43</v>
      </c>
      <c r="C120" s="122"/>
      <c r="D120" s="146" t="s">
        <v>60</v>
      </c>
      <c r="E120" s="147"/>
      <c r="F120" s="147"/>
      <c r="G120" s="148"/>
      <c r="H120" s="126" t="s">
        <v>14</v>
      </c>
      <c r="I120" s="143">
        <f>11.5*0.6*0.15</f>
        <v>1.0349999999999999</v>
      </c>
    </row>
    <row r="121" spans="1:13" ht="17.100000000000001" customHeight="1" x14ac:dyDescent="0.2">
      <c r="A121" s="120"/>
      <c r="B121" s="123"/>
      <c r="C121" s="124"/>
      <c r="D121" s="130" t="s">
        <v>110</v>
      </c>
      <c r="E121" s="149"/>
      <c r="F121" s="149"/>
      <c r="G121" s="150"/>
      <c r="H121" s="127"/>
      <c r="I121" s="144"/>
    </row>
    <row r="122" spans="1:13" ht="18" customHeight="1" x14ac:dyDescent="0.2">
      <c r="A122" s="119">
        <v>42</v>
      </c>
      <c r="B122" s="121" t="s">
        <v>43</v>
      </c>
      <c r="C122" s="122"/>
      <c r="D122" s="142" t="s">
        <v>44</v>
      </c>
      <c r="E122" s="114"/>
      <c r="F122" s="114"/>
      <c r="G122" s="114"/>
      <c r="H122" s="126" t="s">
        <v>15</v>
      </c>
      <c r="I122" s="143">
        <f>10.5</f>
        <v>10.5</v>
      </c>
    </row>
    <row r="123" spans="1:13" ht="16.5" customHeight="1" x14ac:dyDescent="0.2">
      <c r="A123" s="120"/>
      <c r="B123" s="123"/>
      <c r="C123" s="124"/>
      <c r="D123" s="145">
        <v>10.5</v>
      </c>
      <c r="E123" s="131"/>
      <c r="F123" s="131"/>
      <c r="G123" s="132"/>
      <c r="H123" s="127"/>
      <c r="I123" s="144"/>
    </row>
    <row r="124" spans="1:13" ht="20.25" customHeight="1" x14ac:dyDescent="0.2">
      <c r="A124" s="119">
        <v>43</v>
      </c>
      <c r="B124" s="121" t="s">
        <v>43</v>
      </c>
      <c r="C124" s="122"/>
      <c r="D124" s="142" t="s">
        <v>59</v>
      </c>
      <c r="E124" s="114"/>
      <c r="F124" s="114"/>
      <c r="G124" s="114"/>
      <c r="H124" s="126" t="s">
        <v>45</v>
      </c>
      <c r="I124" s="137">
        <f>2*1</f>
        <v>2</v>
      </c>
    </row>
    <row r="125" spans="1:13" ht="17.100000000000001" customHeight="1" x14ac:dyDescent="0.2">
      <c r="A125" s="120"/>
      <c r="B125" s="123"/>
      <c r="C125" s="124"/>
      <c r="D125" s="130" t="s">
        <v>111</v>
      </c>
      <c r="E125" s="131"/>
      <c r="F125" s="131"/>
      <c r="G125" s="132"/>
      <c r="H125" s="127"/>
      <c r="I125" s="138"/>
    </row>
    <row r="126" spans="1:13" ht="33" customHeight="1" x14ac:dyDescent="0.2">
      <c r="A126" s="119">
        <v>44</v>
      </c>
      <c r="B126" s="121" t="s">
        <v>46</v>
      </c>
      <c r="C126" s="122"/>
      <c r="D126" s="142" t="s">
        <v>61</v>
      </c>
      <c r="E126" s="114"/>
      <c r="F126" s="114"/>
      <c r="G126" s="114"/>
      <c r="H126" s="126" t="s">
        <v>14</v>
      </c>
      <c r="I126" s="143">
        <f>2*0.7*0.45</f>
        <v>0.63</v>
      </c>
      <c r="K126" s="18"/>
    </row>
    <row r="127" spans="1:13" ht="17.25" customHeight="1" x14ac:dyDescent="0.2">
      <c r="A127" s="120"/>
      <c r="B127" s="123"/>
      <c r="C127" s="124"/>
      <c r="D127" s="130" t="s">
        <v>113</v>
      </c>
      <c r="E127" s="131"/>
      <c r="F127" s="131"/>
      <c r="G127" s="132"/>
      <c r="H127" s="127"/>
      <c r="I127" s="144"/>
    </row>
    <row r="128" spans="1:13" s="13" customFormat="1" ht="19.5" customHeight="1" x14ac:dyDescent="0.2">
      <c r="A128" s="34" t="s">
        <v>41</v>
      </c>
      <c r="B128" s="139" t="s">
        <v>117</v>
      </c>
      <c r="C128" s="140"/>
      <c r="D128" s="140"/>
      <c r="E128" s="140"/>
      <c r="F128" s="140"/>
      <c r="G128" s="140"/>
      <c r="H128" s="140"/>
      <c r="I128" s="141"/>
    </row>
    <row r="129" spans="1:9" ht="20.25" customHeight="1" x14ac:dyDescent="0.2">
      <c r="A129" s="119">
        <v>45</v>
      </c>
      <c r="B129" s="121" t="s">
        <v>47</v>
      </c>
      <c r="C129" s="122"/>
      <c r="D129" s="133" t="s">
        <v>119</v>
      </c>
      <c r="E129" s="114"/>
      <c r="F129" s="114"/>
      <c r="G129" s="114"/>
      <c r="H129" s="126" t="s">
        <v>11</v>
      </c>
      <c r="I129" s="137">
        <v>9</v>
      </c>
    </row>
    <row r="130" spans="1:9" ht="17.100000000000001" customHeight="1" x14ac:dyDescent="0.2">
      <c r="A130" s="120"/>
      <c r="B130" s="123"/>
      <c r="C130" s="124"/>
      <c r="D130" s="130">
        <v>9</v>
      </c>
      <c r="E130" s="131"/>
      <c r="F130" s="131"/>
      <c r="G130" s="132"/>
      <c r="H130" s="127"/>
      <c r="I130" s="138"/>
    </row>
    <row r="131" spans="1:9" ht="32.25" customHeight="1" x14ac:dyDescent="0.2">
      <c r="A131" s="119">
        <v>46</v>
      </c>
      <c r="B131" s="121" t="s">
        <v>47</v>
      </c>
      <c r="C131" s="122"/>
      <c r="D131" s="133" t="s">
        <v>120</v>
      </c>
      <c r="E131" s="114"/>
      <c r="F131" s="114"/>
      <c r="G131" s="114"/>
      <c r="H131" s="126" t="s">
        <v>11</v>
      </c>
      <c r="I131" s="137">
        <v>9</v>
      </c>
    </row>
    <row r="132" spans="1:9" ht="17.100000000000001" customHeight="1" x14ac:dyDescent="0.2">
      <c r="A132" s="120"/>
      <c r="B132" s="123"/>
      <c r="C132" s="124"/>
      <c r="D132" s="130">
        <v>9</v>
      </c>
      <c r="E132" s="131"/>
      <c r="F132" s="131"/>
      <c r="G132" s="132"/>
      <c r="H132" s="127"/>
      <c r="I132" s="138"/>
    </row>
    <row r="133" spans="1:9" ht="46.5" customHeight="1" x14ac:dyDescent="0.2">
      <c r="A133" s="119">
        <v>47</v>
      </c>
      <c r="B133" s="121" t="s">
        <v>118</v>
      </c>
      <c r="C133" s="122"/>
      <c r="D133" s="133" t="s">
        <v>121</v>
      </c>
      <c r="E133" s="114"/>
      <c r="F133" s="114"/>
      <c r="G133" s="114"/>
      <c r="H133" s="126" t="s">
        <v>12</v>
      </c>
      <c r="I133" s="134">
        <f>10.04+11.2</f>
        <v>21.24</v>
      </c>
    </row>
    <row r="134" spans="1:9" ht="17.100000000000001" customHeight="1" x14ac:dyDescent="0.2">
      <c r="A134" s="120"/>
      <c r="B134" s="123"/>
      <c r="C134" s="124"/>
      <c r="D134" s="136" t="s">
        <v>122</v>
      </c>
      <c r="E134" s="131"/>
      <c r="F134" s="131"/>
      <c r="G134" s="132"/>
      <c r="H134" s="127"/>
      <c r="I134" s="135"/>
    </row>
    <row r="135" spans="1:9" ht="16.5" customHeight="1" x14ac:dyDescent="0.2">
      <c r="A135" s="119">
        <v>48</v>
      </c>
      <c r="B135" s="121" t="s">
        <v>47</v>
      </c>
      <c r="C135" s="122"/>
      <c r="D135" s="125" t="s">
        <v>107</v>
      </c>
      <c r="E135" s="114"/>
      <c r="F135" s="114"/>
      <c r="G135" s="114"/>
      <c r="H135" s="126" t="s">
        <v>15</v>
      </c>
      <c r="I135" s="128">
        <f>16*2</f>
        <v>32</v>
      </c>
    </row>
    <row r="136" spans="1:9" ht="17.100000000000001" customHeight="1" x14ac:dyDescent="0.2">
      <c r="A136" s="120"/>
      <c r="B136" s="123"/>
      <c r="C136" s="124"/>
      <c r="D136" s="130" t="s">
        <v>108</v>
      </c>
      <c r="E136" s="131"/>
      <c r="F136" s="131"/>
      <c r="G136" s="132"/>
      <c r="H136" s="127"/>
      <c r="I136" s="129"/>
    </row>
    <row r="137" spans="1:9" s="13" customFormat="1" ht="19.5" customHeight="1" x14ac:dyDescent="0.2">
      <c r="A137" s="34" t="s">
        <v>42</v>
      </c>
      <c r="B137" s="53" t="s">
        <v>48</v>
      </c>
      <c r="C137" s="54"/>
      <c r="D137" s="54"/>
      <c r="E137" s="54"/>
      <c r="F137" s="54"/>
      <c r="G137" s="54"/>
      <c r="H137" s="54"/>
      <c r="I137" s="55"/>
    </row>
    <row r="138" spans="1:9" s="13" customFormat="1" ht="16.5" customHeight="1" x14ac:dyDescent="0.2">
      <c r="A138" s="113">
        <v>49</v>
      </c>
      <c r="B138" s="113" t="s">
        <v>7</v>
      </c>
      <c r="C138" s="113"/>
      <c r="D138" s="114" t="s">
        <v>49</v>
      </c>
      <c r="E138" s="114"/>
      <c r="F138" s="114"/>
      <c r="G138" s="114"/>
      <c r="H138" s="115" t="s">
        <v>9</v>
      </c>
      <c r="I138" s="116">
        <f>0.8</f>
        <v>0.8</v>
      </c>
    </row>
    <row r="139" spans="1:9" ht="17.100000000000001" customHeight="1" x14ac:dyDescent="0.2">
      <c r="A139" s="113"/>
      <c r="B139" s="113"/>
      <c r="C139" s="113"/>
      <c r="D139" s="117" t="s">
        <v>74</v>
      </c>
      <c r="E139" s="118"/>
      <c r="F139" s="118"/>
      <c r="G139" s="118"/>
      <c r="H139" s="115"/>
      <c r="I139" s="116"/>
    </row>
    <row r="140" spans="1:9" ht="17.100000000000001" customHeight="1" x14ac:dyDescent="0.2">
      <c r="A140" s="19"/>
      <c r="B140" s="19"/>
      <c r="C140" s="19"/>
      <c r="D140" s="17"/>
      <c r="E140" s="17"/>
      <c r="F140" s="17"/>
      <c r="G140" s="17"/>
      <c r="H140" s="20"/>
      <c r="I140" s="21"/>
    </row>
    <row r="141" spans="1:9" ht="17.100000000000001" customHeight="1" x14ac:dyDescent="0.2">
      <c r="A141" s="19"/>
      <c r="B141" s="19"/>
      <c r="C141" s="19"/>
      <c r="D141" s="17"/>
      <c r="E141" s="17"/>
      <c r="F141" s="17"/>
      <c r="G141" s="17"/>
      <c r="H141" s="20"/>
      <c r="I141" s="21"/>
    </row>
    <row r="142" spans="1:9" ht="17.100000000000001" customHeight="1" x14ac:dyDescent="0.2">
      <c r="A142" s="19"/>
      <c r="B142" s="19"/>
      <c r="C142" s="19"/>
      <c r="D142" s="17"/>
      <c r="E142" s="17"/>
      <c r="F142" s="17"/>
      <c r="G142" s="17"/>
      <c r="H142" s="20"/>
      <c r="I142" s="21"/>
    </row>
    <row r="143" spans="1:9" ht="17.100000000000001" customHeight="1" x14ac:dyDescent="0.2">
      <c r="A143" s="19"/>
      <c r="B143" s="19"/>
      <c r="C143" s="19"/>
      <c r="D143" s="17"/>
      <c r="E143" s="17"/>
      <c r="F143" s="17"/>
      <c r="G143" s="17"/>
      <c r="H143" s="20"/>
      <c r="I143" s="21"/>
    </row>
    <row r="144" spans="1:9" ht="17.100000000000001" customHeight="1" x14ac:dyDescent="0.2">
      <c r="A144" s="19"/>
      <c r="B144" s="19"/>
      <c r="C144" s="19"/>
      <c r="D144" s="17"/>
      <c r="E144" s="17"/>
      <c r="F144" s="17"/>
      <c r="G144" s="17"/>
      <c r="H144" s="20"/>
      <c r="I144" s="21"/>
    </row>
    <row r="145" spans="1:9" ht="17.100000000000001" customHeight="1" x14ac:dyDescent="0.2">
      <c r="A145" s="19"/>
      <c r="B145" s="19"/>
      <c r="C145" s="19"/>
      <c r="D145" s="17"/>
      <c r="E145" s="17"/>
      <c r="F145" s="17"/>
      <c r="G145" s="17"/>
      <c r="H145" s="20"/>
      <c r="I145" s="21"/>
    </row>
    <row r="146" spans="1:9" ht="17.100000000000001" customHeight="1" x14ac:dyDescent="0.2">
      <c r="A146" s="19"/>
      <c r="B146" s="19"/>
      <c r="C146" s="19"/>
      <c r="D146" s="17"/>
      <c r="E146" s="17"/>
      <c r="F146" s="17"/>
      <c r="G146" s="17"/>
      <c r="H146" s="20"/>
      <c r="I146" s="21"/>
    </row>
    <row r="147" spans="1:9" ht="17.100000000000001" customHeight="1" x14ac:dyDescent="0.2">
      <c r="A147" s="19"/>
      <c r="B147" s="19"/>
      <c r="C147" s="19"/>
      <c r="D147" s="17"/>
      <c r="E147" s="17"/>
      <c r="F147" s="17"/>
      <c r="G147" s="17"/>
      <c r="H147" s="20"/>
      <c r="I147" s="21"/>
    </row>
    <row r="148" spans="1:9" ht="17.100000000000001" customHeight="1" x14ac:dyDescent="0.2">
      <c r="A148" s="19"/>
      <c r="B148" s="19"/>
      <c r="C148" s="19"/>
      <c r="D148" s="17"/>
      <c r="E148" s="17"/>
      <c r="F148" s="17"/>
      <c r="G148" s="17"/>
      <c r="H148" s="20"/>
      <c r="I148" s="21"/>
    </row>
    <row r="149" spans="1:9" ht="17.100000000000001" customHeight="1" x14ac:dyDescent="0.2">
      <c r="A149" s="19"/>
      <c r="B149" s="19"/>
      <c r="C149" s="19"/>
      <c r="D149" s="17"/>
      <c r="E149" s="17"/>
      <c r="F149" s="17"/>
      <c r="G149" s="17"/>
      <c r="H149" s="20"/>
      <c r="I149" s="21"/>
    </row>
    <row r="150" spans="1:9" ht="17.100000000000001" customHeight="1" x14ac:dyDescent="0.2">
      <c r="A150" s="19"/>
      <c r="B150" s="19"/>
      <c r="C150" s="19"/>
      <c r="D150" s="17"/>
      <c r="E150" s="17"/>
      <c r="F150" s="17"/>
      <c r="G150" s="17"/>
      <c r="H150" s="20"/>
      <c r="I150" s="21"/>
    </row>
    <row r="151" spans="1:9" ht="17.100000000000001" customHeight="1" x14ac:dyDescent="0.2">
      <c r="A151" s="19"/>
      <c r="B151" s="19"/>
      <c r="C151" s="19"/>
      <c r="D151" s="17"/>
      <c r="E151" s="17"/>
      <c r="F151" s="17"/>
      <c r="G151" s="17"/>
      <c r="H151" s="20"/>
      <c r="I151" s="21"/>
    </row>
    <row r="152" spans="1:9" ht="17.100000000000001" customHeight="1" x14ac:dyDescent="0.2">
      <c r="A152" s="19"/>
      <c r="B152" s="19"/>
      <c r="C152" s="19"/>
      <c r="D152" s="17"/>
      <c r="E152" s="17"/>
      <c r="F152" s="17"/>
      <c r="G152" s="17"/>
      <c r="H152" s="20"/>
      <c r="I152" s="21"/>
    </row>
    <row r="153" spans="1:9" ht="17.100000000000001" customHeight="1" x14ac:dyDescent="0.2">
      <c r="A153" s="19"/>
      <c r="B153" s="19"/>
      <c r="C153" s="19"/>
      <c r="D153" s="17"/>
      <c r="E153" s="17"/>
      <c r="F153" s="17"/>
      <c r="G153" s="17"/>
      <c r="H153" s="20"/>
      <c r="I153" s="21"/>
    </row>
    <row r="154" spans="1:9" ht="17.100000000000001" customHeight="1" x14ac:dyDescent="0.2">
      <c r="A154" s="19"/>
      <c r="B154" s="19"/>
      <c r="C154" s="19"/>
      <c r="D154" s="17"/>
      <c r="E154" s="17"/>
      <c r="F154" s="17"/>
      <c r="G154" s="17"/>
      <c r="H154" s="20"/>
      <c r="I154" s="21"/>
    </row>
    <row r="155" spans="1:9" ht="17.100000000000001" customHeight="1" x14ac:dyDescent="0.2">
      <c r="A155" s="19"/>
      <c r="B155" s="19"/>
      <c r="C155" s="19"/>
      <c r="D155" s="17"/>
      <c r="E155" s="17"/>
      <c r="F155" s="17"/>
      <c r="G155" s="17"/>
      <c r="H155" s="20"/>
      <c r="I155" s="21"/>
    </row>
    <row r="156" spans="1:9" ht="17.100000000000001" customHeight="1" x14ac:dyDescent="0.2">
      <c r="A156" s="19"/>
      <c r="B156" s="19"/>
      <c r="C156" s="19"/>
      <c r="D156" s="17"/>
      <c r="E156" s="17"/>
      <c r="F156" s="17"/>
      <c r="G156" s="17"/>
      <c r="H156" s="20"/>
      <c r="I156" s="21"/>
    </row>
    <row r="157" spans="1:9" ht="17.100000000000001" customHeight="1" x14ac:dyDescent="0.2">
      <c r="A157" s="19"/>
      <c r="B157" s="19"/>
      <c r="C157" s="19"/>
      <c r="D157" s="17"/>
      <c r="E157" s="17"/>
      <c r="F157" s="17"/>
      <c r="G157" s="17"/>
      <c r="H157" s="20"/>
      <c r="I157" s="21"/>
    </row>
    <row r="158" spans="1:9" ht="17.100000000000001" customHeight="1" x14ac:dyDescent="0.2">
      <c r="A158" s="19"/>
      <c r="B158" s="19"/>
      <c r="C158" s="19"/>
      <c r="D158" s="17"/>
      <c r="E158" s="17"/>
      <c r="F158" s="17"/>
      <c r="G158" s="17"/>
      <c r="H158" s="20"/>
      <c r="I158" s="21"/>
    </row>
    <row r="159" spans="1:9" ht="17.100000000000001" customHeight="1" x14ac:dyDescent="0.2">
      <c r="A159" s="19"/>
      <c r="B159" s="19"/>
      <c r="C159" s="19"/>
      <c r="D159" s="17"/>
      <c r="E159" s="17"/>
      <c r="F159" s="17"/>
      <c r="G159" s="17"/>
      <c r="H159" s="20"/>
      <c r="I159" s="21"/>
    </row>
    <row r="160" spans="1:9" ht="17.100000000000001" customHeight="1" x14ac:dyDescent="0.2">
      <c r="A160" s="19"/>
      <c r="B160" s="19"/>
      <c r="C160" s="19"/>
      <c r="D160" s="17"/>
      <c r="E160" s="17"/>
      <c r="F160" s="17"/>
      <c r="G160" s="17"/>
      <c r="H160" s="20"/>
      <c r="I160" s="21"/>
    </row>
    <row r="161" spans="1:9" ht="17.100000000000001" customHeight="1" x14ac:dyDescent="0.2">
      <c r="A161" s="19"/>
      <c r="B161" s="19"/>
      <c r="C161" s="19"/>
      <c r="D161" s="17"/>
      <c r="E161" s="17"/>
      <c r="F161" s="17"/>
      <c r="G161" s="17"/>
      <c r="H161" s="20"/>
      <c r="I161" s="21"/>
    </row>
    <row r="162" spans="1:9" ht="17.100000000000001" customHeight="1" x14ac:dyDescent="0.2">
      <c r="A162" s="19"/>
      <c r="B162" s="19"/>
      <c r="C162" s="19"/>
      <c r="D162" s="17"/>
      <c r="E162" s="17"/>
      <c r="F162" s="17"/>
      <c r="G162" s="17"/>
      <c r="H162" s="20"/>
      <c r="I162" s="21"/>
    </row>
    <row r="163" spans="1:9" ht="17.100000000000001" customHeight="1" x14ac:dyDescent="0.2">
      <c r="A163" s="19"/>
      <c r="B163" s="19"/>
      <c r="C163" s="19"/>
      <c r="D163" s="17"/>
      <c r="E163" s="17"/>
      <c r="F163" s="17"/>
      <c r="G163" s="17"/>
      <c r="H163" s="20"/>
      <c r="I163" s="21"/>
    </row>
    <row r="164" spans="1:9" ht="17.100000000000001" customHeight="1" x14ac:dyDescent="0.2">
      <c r="A164" s="19"/>
      <c r="B164" s="19"/>
      <c r="C164" s="19"/>
      <c r="D164" s="17"/>
      <c r="E164" s="17"/>
      <c r="F164" s="17"/>
      <c r="G164" s="17"/>
      <c r="H164" s="20"/>
      <c r="I164" s="21"/>
    </row>
    <row r="165" spans="1:9" ht="17.100000000000001" customHeight="1" x14ac:dyDescent="0.2">
      <c r="A165" s="19"/>
      <c r="B165" s="19"/>
      <c r="C165" s="19"/>
      <c r="D165" s="17"/>
      <c r="E165" s="17"/>
      <c r="F165" s="17"/>
      <c r="G165" s="17"/>
      <c r="H165" s="20"/>
      <c r="I165" s="21"/>
    </row>
    <row r="166" spans="1:9" ht="17.100000000000001" customHeight="1" x14ac:dyDescent="0.2">
      <c r="A166" s="19"/>
      <c r="B166" s="19"/>
      <c r="C166" s="19"/>
      <c r="D166" s="17"/>
      <c r="E166" s="17"/>
      <c r="F166" s="17"/>
      <c r="G166" s="17"/>
      <c r="H166" s="20"/>
      <c r="I166" s="21"/>
    </row>
    <row r="167" spans="1:9" ht="17.100000000000001" customHeight="1" x14ac:dyDescent="0.2">
      <c r="A167" s="19"/>
      <c r="B167" s="19"/>
      <c r="C167" s="19"/>
      <c r="D167" s="17"/>
      <c r="E167" s="17"/>
      <c r="F167" s="17"/>
      <c r="G167" s="17"/>
      <c r="H167" s="20"/>
      <c r="I167" s="21"/>
    </row>
    <row r="168" spans="1:9" ht="17.100000000000001" customHeight="1" x14ac:dyDescent="0.2">
      <c r="A168" s="19"/>
      <c r="B168" s="19"/>
      <c r="C168" s="19"/>
      <c r="D168" s="17"/>
      <c r="E168" s="17"/>
      <c r="F168" s="17"/>
      <c r="G168" s="17"/>
      <c r="H168" s="20"/>
      <c r="I168" s="21"/>
    </row>
    <row r="169" spans="1:9" ht="17.100000000000001" customHeight="1" x14ac:dyDescent="0.2">
      <c r="A169" s="19"/>
      <c r="B169" s="19"/>
      <c r="C169" s="19"/>
      <c r="D169" s="17"/>
      <c r="E169" s="17"/>
      <c r="F169" s="17"/>
      <c r="G169" s="17"/>
      <c r="H169" s="20"/>
      <c r="I169" s="21"/>
    </row>
    <row r="170" spans="1:9" ht="17.100000000000001" customHeight="1" x14ac:dyDescent="0.2">
      <c r="A170" s="19"/>
      <c r="B170" s="19"/>
      <c r="C170" s="19"/>
      <c r="D170" s="17"/>
      <c r="E170" s="17"/>
      <c r="F170" s="17"/>
      <c r="G170" s="17"/>
      <c r="H170" s="20"/>
      <c r="I170" s="21"/>
    </row>
    <row r="171" spans="1:9" ht="17.100000000000001" customHeight="1" x14ac:dyDescent="0.2">
      <c r="A171" s="19"/>
      <c r="B171" s="19"/>
      <c r="C171" s="19"/>
      <c r="D171" s="17"/>
      <c r="E171" s="17"/>
      <c r="F171" s="17"/>
      <c r="G171" s="17"/>
      <c r="H171" s="20"/>
      <c r="I171" s="21"/>
    </row>
    <row r="172" spans="1:9" ht="17.100000000000001" customHeight="1" x14ac:dyDescent="0.2">
      <c r="A172" s="19"/>
      <c r="B172" s="19"/>
      <c r="C172" s="19"/>
      <c r="D172" s="17"/>
      <c r="E172" s="17"/>
      <c r="F172" s="17"/>
      <c r="G172" s="17"/>
      <c r="H172" s="20"/>
      <c r="I172" s="21"/>
    </row>
    <row r="173" spans="1:9" ht="17.100000000000001" customHeight="1" x14ac:dyDescent="0.2">
      <c r="A173" s="19"/>
      <c r="B173" s="19"/>
      <c r="C173" s="19"/>
      <c r="D173" s="17"/>
      <c r="E173" s="17"/>
      <c r="F173" s="17"/>
      <c r="G173" s="17"/>
      <c r="H173" s="20"/>
      <c r="I173" s="21"/>
    </row>
    <row r="174" spans="1:9" ht="17.100000000000001" customHeight="1" x14ac:dyDescent="0.2">
      <c r="A174" s="19"/>
      <c r="B174" s="19"/>
      <c r="C174" s="19"/>
      <c r="D174" s="17"/>
      <c r="E174" s="17"/>
      <c r="F174" s="17"/>
      <c r="G174" s="17"/>
      <c r="H174" s="20"/>
      <c r="I174" s="21"/>
    </row>
    <row r="175" spans="1:9" ht="17.100000000000001" customHeight="1" x14ac:dyDescent="0.2">
      <c r="A175" s="19"/>
      <c r="B175" s="19"/>
      <c r="C175" s="19"/>
      <c r="D175" s="17"/>
      <c r="E175" s="17"/>
      <c r="F175" s="17"/>
      <c r="G175" s="17"/>
      <c r="H175" s="20"/>
      <c r="I175" s="21"/>
    </row>
    <row r="176" spans="1:9" ht="17.100000000000001" customHeight="1" x14ac:dyDescent="0.2">
      <c r="A176" s="19"/>
      <c r="B176" s="19"/>
      <c r="C176" s="19"/>
      <c r="D176" s="17"/>
      <c r="E176" s="17"/>
      <c r="F176" s="17"/>
      <c r="G176" s="17"/>
      <c r="H176" s="20"/>
      <c r="I176" s="21"/>
    </row>
    <row r="177" spans="1:9" ht="17.100000000000001" customHeight="1" x14ac:dyDescent="0.2">
      <c r="A177" s="19"/>
      <c r="B177" s="19"/>
      <c r="C177" s="19"/>
      <c r="D177" s="17"/>
      <c r="E177" s="17"/>
      <c r="F177" s="17"/>
      <c r="G177" s="17"/>
      <c r="H177" s="20"/>
      <c r="I177" s="21"/>
    </row>
    <row r="178" spans="1:9" ht="17.100000000000001" customHeight="1" x14ac:dyDescent="0.2">
      <c r="A178" s="19"/>
      <c r="B178" s="19"/>
      <c r="C178" s="19"/>
      <c r="D178" s="17"/>
      <c r="E178" s="17"/>
      <c r="F178" s="17"/>
      <c r="G178" s="17"/>
      <c r="H178" s="20"/>
      <c r="I178" s="21"/>
    </row>
    <row r="179" spans="1:9" ht="24" customHeight="1" x14ac:dyDescent="0.2">
      <c r="A179" s="70"/>
      <c r="B179" s="70"/>
      <c r="C179" s="70"/>
      <c r="D179" s="70"/>
      <c r="E179" s="70"/>
      <c r="F179" s="70"/>
      <c r="G179" s="70"/>
      <c r="H179" s="70"/>
      <c r="I179" s="70"/>
    </row>
    <row r="180" spans="1:9" ht="23.25" customHeight="1" x14ac:dyDescent="0.2">
      <c r="A180" s="81"/>
      <c r="B180" s="81"/>
      <c r="C180" s="81"/>
      <c r="D180" s="81"/>
      <c r="E180" s="81"/>
      <c r="F180" s="81"/>
      <c r="G180" s="81"/>
      <c r="H180" s="81"/>
      <c r="I180" s="81"/>
    </row>
    <row r="181" spans="1:9" s="13" customFormat="1" ht="36.75" customHeight="1" x14ac:dyDescent="0.2">
      <c r="A181" s="12"/>
      <c r="B181" s="82"/>
      <c r="C181" s="83"/>
      <c r="D181" s="82"/>
      <c r="E181" s="83"/>
      <c r="F181" s="12"/>
      <c r="G181" s="12"/>
      <c r="H181" s="14"/>
      <c r="I181" s="14"/>
    </row>
    <row r="182" spans="1:9" s="13" customFormat="1" ht="19.5" customHeight="1" x14ac:dyDescent="0.2">
      <c r="A182" s="34"/>
      <c r="B182" s="53"/>
      <c r="C182" s="54"/>
      <c r="D182" s="54"/>
      <c r="E182" s="54"/>
      <c r="F182" s="54"/>
      <c r="G182" s="54"/>
      <c r="H182" s="54"/>
      <c r="I182" s="55"/>
    </row>
    <row r="183" spans="1:9" ht="33" customHeight="1" x14ac:dyDescent="0.3">
      <c r="A183" s="30"/>
      <c r="B183" s="45"/>
      <c r="C183" s="46"/>
      <c r="D183" s="58"/>
      <c r="E183" s="48"/>
      <c r="F183" s="31"/>
      <c r="G183" s="43"/>
      <c r="H183" s="32"/>
      <c r="I183" s="32"/>
    </row>
    <row r="184" spans="1:9" ht="33.75" customHeight="1" x14ac:dyDescent="0.2">
      <c r="A184" s="30"/>
      <c r="B184" s="45"/>
      <c r="C184" s="49"/>
      <c r="D184" s="59"/>
      <c r="E184" s="48"/>
      <c r="F184" s="31"/>
      <c r="G184" s="33"/>
      <c r="H184" s="32"/>
      <c r="I184" s="32"/>
    </row>
    <row r="185" spans="1:9" ht="16.5" customHeight="1" x14ac:dyDescent="0.2">
      <c r="A185" s="30"/>
      <c r="B185" s="45"/>
      <c r="C185" s="49"/>
      <c r="D185" s="47"/>
      <c r="E185" s="48"/>
      <c r="F185" s="31"/>
      <c r="G185" s="33"/>
      <c r="H185" s="32"/>
      <c r="I185" s="32"/>
    </row>
    <row r="186" spans="1:9" ht="16.5" customHeight="1" x14ac:dyDescent="0.3">
      <c r="A186" s="30"/>
      <c r="B186" s="45"/>
      <c r="C186" s="46"/>
      <c r="D186" s="58"/>
      <c r="E186" s="48"/>
      <c r="F186" s="31"/>
      <c r="G186" s="33"/>
      <c r="H186" s="32"/>
      <c r="I186" s="32"/>
    </row>
    <row r="187" spans="1:9" ht="30" customHeight="1" x14ac:dyDescent="0.3">
      <c r="A187" s="30"/>
      <c r="B187" s="45"/>
      <c r="C187" s="46"/>
      <c r="D187" s="59"/>
      <c r="E187" s="48"/>
      <c r="F187" s="31"/>
      <c r="G187" s="33"/>
      <c r="H187" s="32"/>
      <c r="I187" s="32"/>
    </row>
    <row r="188" spans="1:9" ht="35.25" customHeight="1" x14ac:dyDescent="0.3">
      <c r="A188" s="30"/>
      <c r="B188" s="45"/>
      <c r="C188" s="46"/>
      <c r="D188" s="47"/>
      <c r="E188" s="48"/>
      <c r="F188" s="31"/>
      <c r="G188" s="32"/>
      <c r="H188" s="32"/>
      <c r="I188" s="32"/>
    </row>
    <row r="189" spans="1:9" ht="29.25" customHeight="1" x14ac:dyDescent="0.3">
      <c r="A189" s="30"/>
      <c r="B189" s="45"/>
      <c r="C189" s="46"/>
      <c r="D189" s="58"/>
      <c r="E189" s="48"/>
      <c r="F189" s="31"/>
      <c r="G189" s="33"/>
      <c r="H189" s="32"/>
      <c r="I189" s="32"/>
    </row>
    <row r="190" spans="1:9" ht="29.25" customHeight="1" x14ac:dyDescent="0.3">
      <c r="A190" s="30"/>
      <c r="B190" s="45"/>
      <c r="C190" s="46"/>
      <c r="D190" s="47"/>
      <c r="E190" s="48"/>
      <c r="F190" s="31"/>
      <c r="G190" s="32"/>
      <c r="H190" s="32"/>
      <c r="I190" s="32"/>
    </row>
    <row r="191" spans="1:9" ht="29.25" customHeight="1" x14ac:dyDescent="0.3">
      <c r="A191" s="30"/>
      <c r="B191" s="45"/>
      <c r="C191" s="46"/>
      <c r="D191" s="47"/>
      <c r="E191" s="48"/>
      <c r="F191" s="31"/>
      <c r="G191" s="32"/>
      <c r="H191" s="32"/>
      <c r="I191" s="32"/>
    </row>
    <row r="192" spans="1:9" ht="29.25" customHeight="1" x14ac:dyDescent="0.3">
      <c r="A192" s="30"/>
      <c r="B192" s="45"/>
      <c r="C192" s="46"/>
      <c r="D192" s="56"/>
      <c r="E192" s="48"/>
      <c r="F192" s="31"/>
      <c r="G192" s="32"/>
      <c r="H192" s="32"/>
      <c r="I192" s="32"/>
    </row>
    <row r="193" spans="1:9" ht="15.9" customHeight="1" x14ac:dyDescent="0.2">
      <c r="A193" s="57"/>
      <c r="B193" s="57"/>
      <c r="C193" s="57"/>
      <c r="D193" s="57"/>
      <c r="E193" s="57"/>
      <c r="F193" s="57"/>
      <c r="G193" s="57"/>
      <c r="H193" s="57"/>
      <c r="I193" s="24"/>
    </row>
    <row r="194" spans="1:9" s="13" customFormat="1" ht="19.5" customHeight="1" x14ac:dyDescent="0.2">
      <c r="A194" s="34"/>
      <c r="B194" s="53"/>
      <c r="C194" s="54"/>
      <c r="D194" s="54"/>
      <c r="E194" s="54"/>
      <c r="F194" s="54"/>
      <c r="G194" s="54"/>
      <c r="H194" s="54"/>
      <c r="I194" s="55"/>
    </row>
    <row r="195" spans="1:9" ht="32.25" customHeight="1" x14ac:dyDescent="0.2">
      <c r="A195" s="30"/>
      <c r="B195" s="45"/>
      <c r="C195" s="49"/>
      <c r="D195" s="50"/>
      <c r="E195" s="51"/>
      <c r="F195" s="31"/>
      <c r="G195" s="32"/>
      <c r="H195" s="32"/>
      <c r="I195" s="32"/>
    </row>
    <row r="196" spans="1:9" ht="49.5" customHeight="1" x14ac:dyDescent="0.2">
      <c r="A196" s="30"/>
      <c r="B196" s="45"/>
      <c r="C196" s="49"/>
      <c r="D196" s="52"/>
      <c r="E196" s="51"/>
      <c r="F196" s="31"/>
      <c r="G196" s="32"/>
      <c r="H196" s="32"/>
      <c r="I196" s="32"/>
    </row>
    <row r="197" spans="1:9" ht="31.5" customHeight="1" x14ac:dyDescent="0.2">
      <c r="A197" s="30"/>
      <c r="B197" s="45"/>
      <c r="C197" s="49"/>
      <c r="D197" s="78"/>
      <c r="E197" s="51"/>
      <c r="F197" s="31"/>
      <c r="G197" s="32"/>
      <c r="H197" s="32"/>
      <c r="I197" s="32"/>
    </row>
    <row r="198" spans="1:9" ht="31.5" customHeight="1" x14ac:dyDescent="0.2">
      <c r="A198" s="30"/>
      <c r="B198" s="45"/>
      <c r="C198" s="49"/>
      <c r="D198" s="50"/>
      <c r="E198" s="51"/>
      <c r="F198" s="31"/>
      <c r="G198" s="32"/>
      <c r="H198" s="32"/>
      <c r="I198" s="32"/>
    </row>
    <row r="199" spans="1:9" ht="29.25" customHeight="1" x14ac:dyDescent="0.2">
      <c r="A199" s="30"/>
      <c r="B199" s="45"/>
      <c r="C199" s="49"/>
      <c r="D199" s="78"/>
      <c r="E199" s="51"/>
      <c r="F199" s="31"/>
      <c r="G199" s="32"/>
      <c r="H199" s="32"/>
      <c r="I199" s="32"/>
    </row>
    <row r="200" spans="1:9" ht="45" customHeight="1" x14ac:dyDescent="0.2">
      <c r="A200" s="30"/>
      <c r="B200" s="45"/>
      <c r="C200" s="49"/>
      <c r="D200" s="78"/>
      <c r="E200" s="51"/>
      <c r="F200" s="31"/>
      <c r="G200" s="32"/>
      <c r="H200" s="32"/>
      <c r="I200" s="32"/>
    </row>
    <row r="201" spans="1:9" ht="45" customHeight="1" x14ac:dyDescent="0.2">
      <c r="A201" s="30"/>
      <c r="B201" s="45"/>
      <c r="C201" s="49"/>
      <c r="D201" s="77"/>
      <c r="E201" s="51"/>
      <c r="F201" s="31"/>
      <c r="G201" s="32"/>
      <c r="H201" s="32"/>
      <c r="I201" s="32"/>
    </row>
    <row r="202" spans="1:9" ht="27.75" customHeight="1" x14ac:dyDescent="0.2">
      <c r="A202" s="30"/>
      <c r="B202" s="45"/>
      <c r="C202" s="49"/>
      <c r="D202" s="69"/>
      <c r="E202" s="51"/>
      <c r="F202" s="31"/>
      <c r="G202" s="32"/>
      <c r="H202" s="32"/>
      <c r="I202" s="32"/>
    </row>
    <row r="203" spans="1:9" ht="27.75" customHeight="1" x14ac:dyDescent="0.2">
      <c r="A203" s="30"/>
      <c r="B203" s="45"/>
      <c r="C203" s="49"/>
      <c r="D203" s="77"/>
      <c r="E203" s="51"/>
      <c r="F203" s="31"/>
      <c r="G203" s="32"/>
      <c r="H203" s="32"/>
      <c r="I203" s="32"/>
    </row>
    <row r="204" spans="1:9" ht="27.75" customHeight="1" x14ac:dyDescent="0.2">
      <c r="A204" s="30"/>
      <c r="B204" s="45"/>
      <c r="C204" s="49"/>
      <c r="D204" s="52"/>
      <c r="E204" s="51"/>
      <c r="F204" s="31"/>
      <c r="G204" s="32"/>
      <c r="H204" s="32"/>
      <c r="I204" s="32"/>
    </row>
    <row r="205" spans="1:9" ht="27.75" customHeight="1" x14ac:dyDescent="0.2">
      <c r="A205" s="30"/>
      <c r="B205" s="45"/>
      <c r="C205" s="49"/>
      <c r="D205" s="52"/>
      <c r="E205" s="51"/>
      <c r="F205" s="31"/>
      <c r="G205" s="32"/>
      <c r="H205" s="32"/>
      <c r="I205" s="32"/>
    </row>
    <row r="206" spans="1:9" ht="27.75" customHeight="1" x14ac:dyDescent="0.2">
      <c r="A206" s="30"/>
      <c r="B206" s="45"/>
      <c r="C206" s="49"/>
      <c r="D206" s="52"/>
      <c r="E206" s="51"/>
      <c r="F206" s="31"/>
      <c r="G206" s="32"/>
      <c r="H206" s="32"/>
      <c r="I206" s="32"/>
    </row>
    <row r="207" spans="1:9" ht="27.75" customHeight="1" x14ac:dyDescent="0.2">
      <c r="A207" s="30"/>
      <c r="B207" s="45"/>
      <c r="C207" s="49"/>
      <c r="D207" s="52"/>
      <c r="E207" s="51"/>
      <c r="F207" s="31"/>
      <c r="G207" s="32"/>
      <c r="H207" s="32"/>
      <c r="I207" s="32"/>
    </row>
    <row r="208" spans="1:9" ht="26.25" customHeight="1" x14ac:dyDescent="0.2">
      <c r="A208" s="30"/>
      <c r="B208" s="45"/>
      <c r="C208" s="49"/>
      <c r="D208" s="50"/>
      <c r="E208" s="51"/>
      <c r="F208" s="31"/>
      <c r="G208" s="32"/>
      <c r="H208" s="32"/>
      <c r="I208" s="32"/>
    </row>
    <row r="209" spans="1:9" ht="30" customHeight="1" x14ac:dyDescent="0.2">
      <c r="A209" s="30"/>
      <c r="B209" s="45"/>
      <c r="C209" s="49"/>
      <c r="D209" s="78"/>
      <c r="E209" s="51"/>
      <c r="F209" s="31"/>
      <c r="G209" s="32"/>
      <c r="H209" s="32"/>
      <c r="I209" s="32"/>
    </row>
    <row r="210" spans="1:9" ht="15.9" customHeight="1" x14ac:dyDescent="0.2">
      <c r="A210" s="57"/>
      <c r="B210" s="57"/>
      <c r="C210" s="57"/>
      <c r="D210" s="57"/>
      <c r="E210" s="57"/>
      <c r="F210" s="57"/>
      <c r="G210" s="57"/>
      <c r="H210" s="57"/>
      <c r="I210" s="24"/>
    </row>
    <row r="211" spans="1:9" s="13" customFormat="1" ht="19.5" customHeight="1" x14ac:dyDescent="0.2">
      <c r="A211" s="34"/>
      <c r="B211" s="53"/>
      <c r="C211" s="54"/>
      <c r="D211" s="54"/>
      <c r="E211" s="54"/>
      <c r="F211" s="54"/>
      <c r="G211" s="54"/>
      <c r="H211" s="54"/>
      <c r="I211" s="55"/>
    </row>
    <row r="212" spans="1:9" ht="46.5" customHeight="1" x14ac:dyDescent="0.2">
      <c r="A212" s="30"/>
      <c r="B212" s="45"/>
      <c r="C212" s="49"/>
      <c r="D212" s="78"/>
      <c r="E212" s="51"/>
      <c r="F212" s="31"/>
      <c r="G212" s="22"/>
      <c r="H212" s="32"/>
      <c r="I212" s="32"/>
    </row>
    <row r="213" spans="1:9" ht="30" customHeight="1" x14ac:dyDescent="0.2">
      <c r="A213" s="30"/>
      <c r="B213" s="45"/>
      <c r="C213" s="49"/>
      <c r="D213" s="78"/>
      <c r="E213" s="51"/>
      <c r="F213" s="31"/>
      <c r="G213" s="22"/>
      <c r="H213" s="32"/>
      <c r="I213" s="32"/>
    </row>
    <row r="214" spans="1:9" ht="30" customHeight="1" x14ac:dyDescent="0.2">
      <c r="A214" s="30"/>
      <c r="B214" s="45"/>
      <c r="C214" s="49"/>
      <c r="D214" s="50"/>
      <c r="E214" s="51"/>
      <c r="F214" s="31"/>
      <c r="G214" s="22"/>
      <c r="H214" s="32"/>
      <c r="I214" s="32"/>
    </row>
    <row r="215" spans="1:9" ht="44.25" customHeight="1" x14ac:dyDescent="0.2">
      <c r="A215" s="30"/>
      <c r="B215" s="45"/>
      <c r="C215" s="49"/>
      <c r="D215" s="52"/>
      <c r="E215" s="51"/>
      <c r="F215" s="31"/>
      <c r="G215" s="32"/>
      <c r="H215" s="32"/>
      <c r="I215" s="32"/>
    </row>
    <row r="216" spans="1:9" ht="30" customHeight="1" x14ac:dyDescent="0.2">
      <c r="A216" s="30"/>
      <c r="B216" s="45"/>
      <c r="C216" s="49"/>
      <c r="D216" s="52"/>
      <c r="E216" s="51"/>
      <c r="F216" s="31"/>
      <c r="G216" s="32"/>
      <c r="H216" s="32"/>
      <c r="I216" s="32"/>
    </row>
    <row r="217" spans="1:9" ht="16.5" customHeight="1" x14ac:dyDescent="0.2">
      <c r="A217" s="30"/>
      <c r="B217" s="45"/>
      <c r="C217" s="49"/>
      <c r="D217" s="78"/>
      <c r="E217" s="51"/>
      <c r="F217" s="31"/>
      <c r="G217" s="32"/>
      <c r="H217" s="32"/>
      <c r="I217" s="32"/>
    </row>
    <row r="218" spans="1:9" ht="47.25" customHeight="1" x14ac:dyDescent="0.2">
      <c r="A218" s="30"/>
      <c r="B218" s="45"/>
      <c r="C218" s="49"/>
      <c r="D218" s="77"/>
      <c r="E218" s="51"/>
      <c r="F218" s="31"/>
      <c r="G218" s="32"/>
      <c r="H218" s="32"/>
      <c r="I218" s="32"/>
    </row>
    <row r="219" spans="1:9" ht="45.75" customHeight="1" x14ac:dyDescent="0.2">
      <c r="A219" s="30"/>
      <c r="B219" s="45"/>
      <c r="C219" s="49"/>
      <c r="D219" s="78"/>
      <c r="E219" s="51"/>
      <c r="F219" s="31"/>
      <c r="G219" s="32"/>
      <c r="H219" s="32"/>
      <c r="I219" s="32"/>
    </row>
    <row r="220" spans="1:9" ht="47.25" customHeight="1" x14ac:dyDescent="0.2">
      <c r="A220" s="30"/>
      <c r="B220" s="45"/>
      <c r="C220" s="49"/>
      <c r="D220" s="77"/>
      <c r="E220" s="51"/>
      <c r="F220" s="31"/>
      <c r="G220" s="32"/>
      <c r="H220" s="32"/>
      <c r="I220" s="32"/>
    </row>
    <row r="221" spans="1:9" ht="45.75" customHeight="1" x14ac:dyDescent="0.2">
      <c r="A221" s="30"/>
      <c r="B221" s="45"/>
      <c r="C221" s="49"/>
      <c r="D221" s="79"/>
      <c r="E221" s="51"/>
      <c r="F221" s="31"/>
      <c r="G221" s="32"/>
      <c r="H221" s="32"/>
      <c r="I221" s="32"/>
    </row>
    <row r="222" spans="1:9" ht="15.9" customHeight="1" x14ac:dyDescent="0.2">
      <c r="A222" s="57"/>
      <c r="B222" s="57"/>
      <c r="C222" s="57"/>
      <c r="D222" s="57"/>
      <c r="E222" s="57"/>
      <c r="F222" s="57"/>
      <c r="G222" s="57"/>
      <c r="H222" s="57"/>
      <c r="I222" s="24"/>
    </row>
    <row r="223" spans="1:9" s="13" customFormat="1" ht="19.5" customHeight="1" x14ac:dyDescent="0.2">
      <c r="A223" s="34"/>
      <c r="B223" s="53"/>
      <c r="C223" s="54"/>
      <c r="D223" s="54"/>
      <c r="E223" s="54"/>
      <c r="F223" s="54"/>
      <c r="G223" s="54"/>
      <c r="H223" s="54"/>
      <c r="I223" s="55"/>
    </row>
    <row r="224" spans="1:9" ht="20.25" customHeight="1" x14ac:dyDescent="0.2">
      <c r="A224" s="30"/>
      <c r="B224" s="45"/>
      <c r="C224" s="49"/>
      <c r="D224" s="69"/>
      <c r="E224" s="51"/>
      <c r="F224" s="31"/>
      <c r="G224" s="22"/>
      <c r="H224" s="32"/>
      <c r="I224" s="32"/>
    </row>
    <row r="225" spans="1:13" ht="30.75" customHeight="1" x14ac:dyDescent="0.2">
      <c r="A225" s="30"/>
      <c r="B225" s="45"/>
      <c r="C225" s="49"/>
      <c r="D225" s="50"/>
      <c r="E225" s="51"/>
      <c r="F225" s="31"/>
      <c r="G225" s="22"/>
      <c r="H225" s="32"/>
      <c r="I225" s="32"/>
    </row>
    <row r="226" spans="1:13" ht="30.75" customHeight="1" x14ac:dyDescent="0.2">
      <c r="A226" s="30"/>
      <c r="B226" s="45"/>
      <c r="C226" s="49"/>
      <c r="D226" s="78"/>
      <c r="E226" s="51"/>
      <c r="F226" s="31"/>
      <c r="G226" s="22"/>
      <c r="H226" s="32"/>
      <c r="I226" s="32"/>
    </row>
    <row r="227" spans="1:13" ht="30.75" customHeight="1" x14ac:dyDescent="0.2">
      <c r="A227" s="30"/>
      <c r="B227" s="45"/>
      <c r="C227" s="49"/>
      <c r="D227" s="50"/>
      <c r="E227" s="51"/>
      <c r="F227" s="31"/>
      <c r="G227" s="22"/>
      <c r="H227" s="32"/>
      <c r="I227" s="32"/>
    </row>
    <row r="228" spans="1:13" ht="15.9" customHeight="1" x14ac:dyDescent="0.2">
      <c r="A228" s="57"/>
      <c r="B228" s="57"/>
      <c r="C228" s="57"/>
      <c r="D228" s="57"/>
      <c r="E228" s="57"/>
      <c r="F228" s="57"/>
      <c r="G228" s="57"/>
      <c r="H228" s="57"/>
      <c r="I228" s="24"/>
    </row>
    <row r="229" spans="1:13" s="13" customFormat="1" ht="19.5" customHeight="1" x14ac:dyDescent="0.2">
      <c r="A229" s="34"/>
      <c r="B229" s="53"/>
      <c r="C229" s="54"/>
      <c r="D229" s="54"/>
      <c r="E229" s="54"/>
      <c r="F229" s="54"/>
      <c r="G229" s="54"/>
      <c r="H229" s="54"/>
      <c r="I229" s="55"/>
    </row>
    <row r="230" spans="1:13" ht="46.5" customHeight="1" x14ac:dyDescent="0.2">
      <c r="A230" s="30"/>
      <c r="B230" s="45"/>
      <c r="C230" s="49"/>
      <c r="D230" s="78"/>
      <c r="E230" s="80"/>
      <c r="F230" s="31"/>
      <c r="G230" s="22"/>
      <c r="H230" s="32"/>
      <c r="I230" s="32"/>
    </row>
    <row r="231" spans="1:13" ht="30.75" customHeight="1" x14ac:dyDescent="0.2">
      <c r="A231" s="30"/>
      <c r="B231" s="45"/>
      <c r="C231" s="49"/>
      <c r="D231" s="78"/>
      <c r="E231" s="51"/>
      <c r="F231" s="31"/>
      <c r="G231" s="22"/>
      <c r="H231" s="32"/>
      <c r="I231" s="32"/>
    </row>
    <row r="232" spans="1:13" ht="19.5" customHeight="1" x14ac:dyDescent="0.2">
      <c r="A232" s="30"/>
      <c r="B232" s="45"/>
      <c r="C232" s="49"/>
      <c r="D232" s="78"/>
      <c r="E232" s="51"/>
      <c r="F232" s="31"/>
      <c r="G232" s="22"/>
      <c r="H232" s="32"/>
      <c r="I232" s="32"/>
    </row>
    <row r="233" spans="1:13" ht="30" customHeight="1" x14ac:dyDescent="0.2">
      <c r="A233" s="30"/>
      <c r="B233" s="45"/>
      <c r="C233" s="49"/>
      <c r="D233" s="77"/>
      <c r="E233" s="51"/>
      <c r="F233" s="31"/>
      <c r="G233" s="23"/>
      <c r="H233" s="32"/>
      <c r="I233" s="32"/>
    </row>
    <row r="234" spans="1:13" ht="30" customHeight="1" x14ac:dyDescent="0.2">
      <c r="A234" s="30"/>
      <c r="B234" s="45"/>
      <c r="C234" s="49"/>
      <c r="D234" s="77"/>
      <c r="E234" s="51"/>
      <c r="F234" s="31"/>
      <c r="G234" s="22"/>
      <c r="H234" s="32"/>
      <c r="I234" s="32"/>
    </row>
    <row r="235" spans="1:13" ht="15.9" customHeight="1" x14ac:dyDescent="0.2">
      <c r="A235" s="57"/>
      <c r="B235" s="57"/>
      <c r="C235" s="57"/>
      <c r="D235" s="57"/>
      <c r="E235" s="57"/>
      <c r="F235" s="57"/>
      <c r="G235" s="57"/>
      <c r="H235" s="57"/>
      <c r="I235" s="24"/>
    </row>
    <row r="236" spans="1:13" s="13" customFormat="1" ht="19.5" customHeight="1" x14ac:dyDescent="0.2">
      <c r="A236" s="34"/>
      <c r="B236" s="53"/>
      <c r="C236" s="54"/>
      <c r="D236" s="54"/>
      <c r="E236" s="54"/>
      <c r="F236" s="54"/>
      <c r="G236" s="54"/>
      <c r="H236" s="54"/>
      <c r="I236" s="55"/>
    </row>
    <row r="237" spans="1:13" ht="20.25" customHeight="1" x14ac:dyDescent="0.2">
      <c r="A237" s="30"/>
      <c r="B237" s="45"/>
      <c r="C237" s="49"/>
      <c r="D237" s="79"/>
      <c r="E237" s="51"/>
      <c r="F237" s="31"/>
      <c r="G237" s="23"/>
      <c r="H237" s="32"/>
      <c r="I237" s="32"/>
    </row>
    <row r="238" spans="1:13" ht="34.5" customHeight="1" x14ac:dyDescent="0.2">
      <c r="A238" s="30"/>
      <c r="B238" s="45"/>
      <c r="C238" s="49"/>
      <c r="D238" s="79"/>
      <c r="E238" s="51"/>
      <c r="F238" s="31"/>
      <c r="G238" s="23"/>
      <c r="H238" s="32"/>
      <c r="I238" s="32"/>
    </row>
    <row r="239" spans="1:13" ht="48" customHeight="1" x14ac:dyDescent="0.2">
      <c r="A239" s="30"/>
      <c r="B239" s="45"/>
      <c r="C239" s="49"/>
      <c r="D239" s="79"/>
      <c r="E239" s="51"/>
      <c r="F239" s="31"/>
      <c r="G239" s="23"/>
      <c r="H239" s="32"/>
      <c r="I239" s="32"/>
      <c r="M239" s="3" t="s">
        <v>125</v>
      </c>
    </row>
    <row r="240" spans="1:13" ht="20.25" customHeight="1" x14ac:dyDescent="0.2">
      <c r="A240" s="30"/>
      <c r="B240" s="45"/>
      <c r="C240" s="49"/>
      <c r="D240" s="78"/>
      <c r="E240" s="51"/>
      <c r="F240" s="31"/>
      <c r="G240" s="23"/>
      <c r="H240" s="32"/>
      <c r="I240" s="32"/>
    </row>
    <row r="241" spans="1:15" ht="15.9" customHeight="1" x14ac:dyDescent="0.2">
      <c r="A241" s="57"/>
      <c r="B241" s="57"/>
      <c r="C241" s="57"/>
      <c r="D241" s="57"/>
      <c r="E241" s="57"/>
      <c r="F241" s="57"/>
      <c r="G241" s="57"/>
      <c r="H241" s="57"/>
      <c r="I241" s="24"/>
    </row>
    <row r="242" spans="1:15" s="13" customFormat="1" ht="19.5" customHeight="1" x14ac:dyDescent="0.2">
      <c r="A242" s="34"/>
      <c r="B242" s="53"/>
      <c r="C242" s="54"/>
      <c r="D242" s="54"/>
      <c r="E242" s="54"/>
      <c r="F242" s="54"/>
      <c r="G242" s="54"/>
      <c r="H242" s="54"/>
      <c r="I242" s="55"/>
    </row>
    <row r="243" spans="1:15" s="13" customFormat="1" ht="16.5" customHeight="1" x14ac:dyDescent="0.2">
      <c r="A243" s="30"/>
      <c r="B243" s="45"/>
      <c r="C243" s="49"/>
      <c r="D243" s="69"/>
      <c r="E243" s="51"/>
      <c r="F243" s="40"/>
      <c r="G243" s="41"/>
      <c r="H243" s="32"/>
      <c r="I243" s="32"/>
    </row>
    <row r="244" spans="1:15" ht="15.9" customHeight="1" x14ac:dyDescent="0.2">
      <c r="A244" s="57"/>
      <c r="B244" s="57"/>
      <c r="C244" s="57"/>
      <c r="D244" s="57"/>
      <c r="E244" s="57"/>
      <c r="F244" s="57"/>
      <c r="G244" s="57"/>
      <c r="H244" s="57"/>
      <c r="I244" s="24"/>
    </row>
    <row r="245" spans="1:15" ht="18" customHeight="1" x14ac:dyDescent="0.2">
      <c r="A245" s="73"/>
      <c r="B245" s="74"/>
      <c r="C245" s="74"/>
      <c r="D245" s="74"/>
      <c r="E245" s="74"/>
      <c r="F245" s="74"/>
      <c r="G245" s="74"/>
      <c r="H245" s="75"/>
      <c r="I245" s="39"/>
    </row>
    <row r="246" spans="1:15" ht="19.5" customHeight="1" x14ac:dyDescent="0.25">
      <c r="A246" s="73"/>
      <c r="B246" s="74"/>
      <c r="C246" s="74"/>
      <c r="D246" s="74"/>
      <c r="E246" s="74"/>
      <c r="F246" s="74"/>
      <c r="G246" s="74"/>
      <c r="H246" s="75"/>
      <c r="I246" s="39"/>
      <c r="N246" s="25"/>
      <c r="O246" s="18"/>
    </row>
    <row r="247" spans="1:15" ht="21" customHeight="1" x14ac:dyDescent="0.2">
      <c r="A247" s="73"/>
      <c r="B247" s="74"/>
      <c r="C247" s="74"/>
      <c r="D247" s="74"/>
      <c r="E247" s="74"/>
      <c r="F247" s="74"/>
      <c r="G247" s="74"/>
      <c r="H247" s="75"/>
      <c r="I247" s="39"/>
      <c r="L247" s="18"/>
      <c r="O247" s="18"/>
    </row>
    <row r="248" spans="1:15" x14ac:dyDescent="0.2">
      <c r="N248" s="67"/>
      <c r="O248" s="67"/>
    </row>
    <row r="249" spans="1:15" ht="49.5" customHeight="1" x14ac:dyDescent="0.2">
      <c r="N249" s="16"/>
      <c r="O249" s="26"/>
    </row>
    <row r="250" spans="1:15" ht="21.75" customHeight="1" x14ac:dyDescent="0.2">
      <c r="A250" s="68"/>
      <c r="B250" s="68"/>
      <c r="C250" s="29"/>
      <c r="D250" s="29"/>
      <c r="H250" s="68"/>
      <c r="I250" s="68"/>
    </row>
    <row r="253" spans="1:15" ht="39" customHeight="1" x14ac:dyDescent="0.2"/>
    <row r="257" spans="1:15" ht="24" customHeight="1" x14ac:dyDescent="0.2">
      <c r="A257" s="70"/>
      <c r="B257" s="70"/>
      <c r="C257" s="70"/>
      <c r="D257" s="70"/>
      <c r="E257" s="70"/>
      <c r="F257" s="70"/>
      <c r="G257" s="70"/>
      <c r="H257" s="70"/>
      <c r="I257" s="70"/>
    </row>
    <row r="258" spans="1:15" ht="12" customHeight="1" x14ac:dyDescent="0.2">
      <c r="A258" s="71"/>
      <c r="B258" s="71"/>
      <c r="C258" s="71"/>
      <c r="D258" s="71"/>
      <c r="E258" s="71"/>
      <c r="F258" s="71"/>
      <c r="G258" s="71"/>
      <c r="H258" s="72"/>
      <c r="I258" s="72"/>
    </row>
    <row r="259" spans="1:15" ht="39" customHeight="1" x14ac:dyDescent="0.2">
      <c r="A259" s="76"/>
      <c r="B259" s="76"/>
      <c r="C259" s="76"/>
      <c r="D259" s="76"/>
      <c r="E259" s="76"/>
      <c r="F259" s="76"/>
      <c r="G259" s="76"/>
      <c r="H259" s="76"/>
      <c r="I259" s="76"/>
    </row>
    <row r="260" spans="1:15" ht="24.9" customHeight="1" x14ac:dyDescent="0.2">
      <c r="A260" s="60"/>
      <c r="B260" s="60"/>
      <c r="C260" s="60"/>
      <c r="D260" s="61"/>
      <c r="E260" s="62"/>
      <c r="F260" s="63"/>
      <c r="G260" s="64"/>
      <c r="H260" s="64"/>
      <c r="I260" s="64"/>
    </row>
    <row r="261" spans="1:15" ht="24.9" customHeight="1" x14ac:dyDescent="0.2">
      <c r="A261" s="60"/>
      <c r="B261" s="60"/>
      <c r="C261" s="60"/>
      <c r="D261" s="61"/>
      <c r="E261" s="62"/>
      <c r="F261" s="63"/>
      <c r="G261" s="64"/>
      <c r="H261" s="64"/>
      <c r="I261" s="64"/>
    </row>
    <row r="262" spans="1:15" ht="24.9" customHeight="1" x14ac:dyDescent="0.2">
      <c r="A262" s="60"/>
      <c r="B262" s="60"/>
      <c r="C262" s="60"/>
      <c r="D262" s="61"/>
      <c r="E262" s="62"/>
      <c r="F262" s="63"/>
      <c r="G262" s="64"/>
      <c r="H262" s="64"/>
      <c r="I262" s="64"/>
    </row>
    <row r="263" spans="1:15" ht="24.9" customHeight="1" x14ac:dyDescent="0.2">
      <c r="A263" s="60"/>
      <c r="B263" s="60"/>
      <c r="C263" s="60"/>
      <c r="D263" s="61"/>
      <c r="E263" s="62"/>
      <c r="F263" s="63"/>
      <c r="G263" s="64"/>
      <c r="H263" s="64"/>
      <c r="I263" s="64"/>
    </row>
    <row r="264" spans="1:15" ht="24.9" customHeight="1" x14ac:dyDescent="0.2">
      <c r="A264" s="60"/>
      <c r="B264" s="60"/>
      <c r="C264" s="60"/>
      <c r="D264" s="61"/>
      <c r="E264" s="62"/>
      <c r="F264" s="63"/>
      <c r="G264" s="64"/>
      <c r="H264" s="64"/>
      <c r="I264" s="64"/>
    </row>
    <row r="265" spans="1:15" ht="24.9" customHeight="1" x14ac:dyDescent="0.2">
      <c r="A265" s="60"/>
      <c r="B265" s="60"/>
      <c r="C265" s="60"/>
      <c r="D265" s="61"/>
      <c r="E265" s="62"/>
      <c r="F265" s="63"/>
      <c r="G265" s="64"/>
      <c r="H265" s="64"/>
      <c r="I265" s="64"/>
    </row>
    <row r="266" spans="1:15" ht="24.9" customHeight="1" x14ac:dyDescent="0.2">
      <c r="A266" s="60"/>
      <c r="B266" s="60"/>
      <c r="C266" s="60"/>
      <c r="D266" s="61"/>
      <c r="E266" s="62"/>
      <c r="F266" s="63"/>
      <c r="G266" s="64"/>
      <c r="H266" s="64"/>
      <c r="I266" s="64"/>
    </row>
    <row r="267" spans="1:15" ht="24.9" customHeight="1" x14ac:dyDescent="0.2">
      <c r="A267" s="65"/>
      <c r="B267" s="65"/>
      <c r="C267" s="65"/>
      <c r="D267" s="65"/>
      <c r="E267" s="65"/>
      <c r="F267" s="65"/>
      <c r="G267" s="66"/>
      <c r="H267" s="66"/>
      <c r="I267" s="66"/>
    </row>
    <row r="268" spans="1:15" ht="24.9" customHeight="1" x14ac:dyDescent="0.25">
      <c r="A268" s="65"/>
      <c r="B268" s="65"/>
      <c r="C268" s="65"/>
      <c r="D268" s="65"/>
      <c r="E268" s="65"/>
      <c r="F268" s="65"/>
      <c r="G268" s="66"/>
      <c r="H268" s="66"/>
      <c r="I268" s="66"/>
      <c r="N268" s="25"/>
      <c r="O268" s="18"/>
    </row>
    <row r="269" spans="1:15" ht="24.9" customHeight="1" x14ac:dyDescent="0.2">
      <c r="A269" s="65"/>
      <c r="B269" s="65"/>
      <c r="C269" s="65"/>
      <c r="D269" s="65"/>
      <c r="E269" s="65"/>
      <c r="F269" s="65"/>
      <c r="G269" s="66"/>
      <c r="H269" s="66"/>
      <c r="I269" s="66"/>
      <c r="L269" s="18"/>
      <c r="O269" s="18"/>
    </row>
  </sheetData>
  <mergeCells count="489">
    <mergeCell ref="N34:V34"/>
    <mergeCell ref="K2:M2"/>
    <mergeCell ref="N35:V35"/>
    <mergeCell ref="N36:V36"/>
    <mergeCell ref="N37:Q37"/>
    <mergeCell ref="R37:V37"/>
    <mergeCell ref="N42:R42"/>
    <mergeCell ref="T42:V42"/>
    <mergeCell ref="N44:R44"/>
    <mergeCell ref="T44:V44"/>
    <mergeCell ref="N45:R45"/>
    <mergeCell ref="T45:V45"/>
    <mergeCell ref="N38:Q38"/>
    <mergeCell ref="R38:V38"/>
    <mergeCell ref="N39:Q39"/>
    <mergeCell ref="R39:V39"/>
    <mergeCell ref="N40:Q40"/>
    <mergeCell ref="R40:V40"/>
    <mergeCell ref="N52:Q53"/>
    <mergeCell ref="R52:S53"/>
    <mergeCell ref="T52:V52"/>
    <mergeCell ref="T53:V53"/>
    <mergeCell ref="A32:I32"/>
    <mergeCell ref="A33:I33"/>
    <mergeCell ref="N46:R46"/>
    <mergeCell ref="T46:V46"/>
    <mergeCell ref="N47:V47"/>
    <mergeCell ref="N48:O48"/>
    <mergeCell ref="P48:V48"/>
    <mergeCell ref="N49:V49"/>
    <mergeCell ref="B34:C34"/>
    <mergeCell ref="D34:G34"/>
    <mergeCell ref="B35:I35"/>
    <mergeCell ref="A36:A37"/>
    <mergeCell ref="B36:C37"/>
    <mergeCell ref="D36:G36"/>
    <mergeCell ref="H36:H37"/>
    <mergeCell ref="I36:I37"/>
    <mergeCell ref="D37:G37"/>
    <mergeCell ref="A40:A41"/>
    <mergeCell ref="B40:C41"/>
    <mergeCell ref="D40:G40"/>
    <mergeCell ref="H40:H41"/>
    <mergeCell ref="I40:I41"/>
    <mergeCell ref="D41:G41"/>
    <mergeCell ref="A38:A39"/>
    <mergeCell ref="B38:C39"/>
    <mergeCell ref="D38:G38"/>
    <mergeCell ref="H38:H39"/>
    <mergeCell ref="I38:I39"/>
    <mergeCell ref="D39:G39"/>
    <mergeCell ref="A44:A45"/>
    <mergeCell ref="B44:C45"/>
    <mergeCell ref="D44:G44"/>
    <mergeCell ref="H44:H45"/>
    <mergeCell ref="I44:I45"/>
    <mergeCell ref="D45:G45"/>
    <mergeCell ref="A42:A43"/>
    <mergeCell ref="B42:C43"/>
    <mergeCell ref="D42:G42"/>
    <mergeCell ref="H42:H43"/>
    <mergeCell ref="I42:I43"/>
    <mergeCell ref="D43:G43"/>
    <mergeCell ref="A48:A49"/>
    <mergeCell ref="B48:C49"/>
    <mergeCell ref="D48:G48"/>
    <mergeCell ref="H48:H49"/>
    <mergeCell ref="I48:I49"/>
    <mergeCell ref="D49:G49"/>
    <mergeCell ref="A46:A47"/>
    <mergeCell ref="B46:C47"/>
    <mergeCell ref="D46:G46"/>
    <mergeCell ref="H46:H47"/>
    <mergeCell ref="I46:I47"/>
    <mergeCell ref="D47:G47"/>
    <mergeCell ref="A52:A53"/>
    <mergeCell ref="B52:C53"/>
    <mergeCell ref="D52:G52"/>
    <mergeCell ref="H52:H53"/>
    <mergeCell ref="I52:I53"/>
    <mergeCell ref="D53:G53"/>
    <mergeCell ref="A50:A51"/>
    <mergeCell ref="B50:C51"/>
    <mergeCell ref="D50:G50"/>
    <mergeCell ref="H50:H51"/>
    <mergeCell ref="I50:I51"/>
    <mergeCell ref="D51:G51"/>
    <mergeCell ref="B56:I56"/>
    <mergeCell ref="A57:A58"/>
    <mergeCell ref="B57:C58"/>
    <mergeCell ref="D57:G57"/>
    <mergeCell ref="H57:H58"/>
    <mergeCell ref="I57:I58"/>
    <mergeCell ref="D58:G58"/>
    <mergeCell ref="A54:A55"/>
    <mergeCell ref="B54:C55"/>
    <mergeCell ref="D54:G54"/>
    <mergeCell ref="H54:H55"/>
    <mergeCell ref="I54:I55"/>
    <mergeCell ref="D55:G55"/>
    <mergeCell ref="A61:A62"/>
    <mergeCell ref="B61:C62"/>
    <mergeCell ref="D61:G61"/>
    <mergeCell ref="H61:H62"/>
    <mergeCell ref="I61:I62"/>
    <mergeCell ref="D62:G62"/>
    <mergeCell ref="A59:A60"/>
    <mergeCell ref="B59:C60"/>
    <mergeCell ref="D59:G59"/>
    <mergeCell ref="H59:H60"/>
    <mergeCell ref="I59:I60"/>
    <mergeCell ref="D60:G60"/>
    <mergeCell ref="A65:A66"/>
    <mergeCell ref="B65:C66"/>
    <mergeCell ref="D65:G65"/>
    <mergeCell ref="H65:H66"/>
    <mergeCell ref="I65:I66"/>
    <mergeCell ref="D66:G66"/>
    <mergeCell ref="A63:A64"/>
    <mergeCell ref="B63:C64"/>
    <mergeCell ref="D63:G63"/>
    <mergeCell ref="H63:H64"/>
    <mergeCell ref="I63:I64"/>
    <mergeCell ref="D64:G64"/>
    <mergeCell ref="A69:A70"/>
    <mergeCell ref="B69:C70"/>
    <mergeCell ref="D69:G69"/>
    <mergeCell ref="H69:H70"/>
    <mergeCell ref="I69:I70"/>
    <mergeCell ref="D70:G70"/>
    <mergeCell ref="A67:A68"/>
    <mergeCell ref="B67:C68"/>
    <mergeCell ref="D67:G67"/>
    <mergeCell ref="H67:H68"/>
    <mergeCell ref="I67:I68"/>
    <mergeCell ref="D68:G68"/>
    <mergeCell ref="A73:A74"/>
    <mergeCell ref="B73:C74"/>
    <mergeCell ref="D73:G73"/>
    <mergeCell ref="H73:H74"/>
    <mergeCell ref="I73:I74"/>
    <mergeCell ref="D74:G74"/>
    <mergeCell ref="A71:A72"/>
    <mergeCell ref="B71:C72"/>
    <mergeCell ref="D71:G71"/>
    <mergeCell ref="H71:H72"/>
    <mergeCell ref="I71:I72"/>
    <mergeCell ref="D72:G72"/>
    <mergeCell ref="A77:A78"/>
    <mergeCell ref="B77:C78"/>
    <mergeCell ref="D77:G77"/>
    <mergeCell ref="H77:H78"/>
    <mergeCell ref="I77:I78"/>
    <mergeCell ref="D78:G78"/>
    <mergeCell ref="A75:A76"/>
    <mergeCell ref="B75:C76"/>
    <mergeCell ref="D75:G75"/>
    <mergeCell ref="H75:H76"/>
    <mergeCell ref="I75:I76"/>
    <mergeCell ref="D76:G76"/>
    <mergeCell ref="A81:A82"/>
    <mergeCell ref="B81:C82"/>
    <mergeCell ref="D81:G81"/>
    <mergeCell ref="H81:H82"/>
    <mergeCell ref="I81:I82"/>
    <mergeCell ref="D82:G82"/>
    <mergeCell ref="A79:A80"/>
    <mergeCell ref="B79:C80"/>
    <mergeCell ref="D79:G79"/>
    <mergeCell ref="H79:H80"/>
    <mergeCell ref="I79:I80"/>
    <mergeCell ref="D80:G80"/>
    <mergeCell ref="A85:A86"/>
    <mergeCell ref="B85:C86"/>
    <mergeCell ref="D85:G85"/>
    <mergeCell ref="H85:H86"/>
    <mergeCell ref="I85:I86"/>
    <mergeCell ref="D86:G86"/>
    <mergeCell ref="A83:A84"/>
    <mergeCell ref="B83:C84"/>
    <mergeCell ref="D83:G83"/>
    <mergeCell ref="H83:H84"/>
    <mergeCell ref="I83:I84"/>
    <mergeCell ref="D84:G84"/>
    <mergeCell ref="A90:A91"/>
    <mergeCell ref="B90:C91"/>
    <mergeCell ref="D90:G90"/>
    <mergeCell ref="H90:H91"/>
    <mergeCell ref="I90:I91"/>
    <mergeCell ref="D91:G91"/>
    <mergeCell ref="B87:I87"/>
    <mergeCell ref="A88:A89"/>
    <mergeCell ref="B88:C89"/>
    <mergeCell ref="D88:G88"/>
    <mergeCell ref="H88:H89"/>
    <mergeCell ref="I88:I89"/>
    <mergeCell ref="D89:G89"/>
    <mergeCell ref="A94:A95"/>
    <mergeCell ref="B94:C95"/>
    <mergeCell ref="D94:G94"/>
    <mergeCell ref="H94:H95"/>
    <mergeCell ref="I94:I95"/>
    <mergeCell ref="D95:G95"/>
    <mergeCell ref="A92:A93"/>
    <mergeCell ref="B92:C93"/>
    <mergeCell ref="D92:G92"/>
    <mergeCell ref="H92:H93"/>
    <mergeCell ref="I92:I93"/>
    <mergeCell ref="D93:G93"/>
    <mergeCell ref="A98:A99"/>
    <mergeCell ref="B98:C99"/>
    <mergeCell ref="D98:G98"/>
    <mergeCell ref="H98:H99"/>
    <mergeCell ref="I98:I99"/>
    <mergeCell ref="D99:G99"/>
    <mergeCell ref="A96:A97"/>
    <mergeCell ref="B96:C97"/>
    <mergeCell ref="D96:G96"/>
    <mergeCell ref="H96:H97"/>
    <mergeCell ref="I96:I97"/>
    <mergeCell ref="D97:G97"/>
    <mergeCell ref="A102:A103"/>
    <mergeCell ref="B102:C103"/>
    <mergeCell ref="D102:G102"/>
    <mergeCell ref="H102:H103"/>
    <mergeCell ref="I102:I103"/>
    <mergeCell ref="D103:G103"/>
    <mergeCell ref="A100:A101"/>
    <mergeCell ref="B100:C101"/>
    <mergeCell ref="D100:G100"/>
    <mergeCell ref="H100:H101"/>
    <mergeCell ref="I100:I101"/>
    <mergeCell ref="D101:G101"/>
    <mergeCell ref="A106:A107"/>
    <mergeCell ref="B106:C107"/>
    <mergeCell ref="D106:G106"/>
    <mergeCell ref="H106:H107"/>
    <mergeCell ref="I106:I107"/>
    <mergeCell ref="D107:G107"/>
    <mergeCell ref="A104:A105"/>
    <mergeCell ref="B104:C105"/>
    <mergeCell ref="D104:G104"/>
    <mergeCell ref="H104:H105"/>
    <mergeCell ref="I104:I105"/>
    <mergeCell ref="D105:G105"/>
    <mergeCell ref="A111:A112"/>
    <mergeCell ref="B111:C112"/>
    <mergeCell ref="D111:G111"/>
    <mergeCell ref="H111:H112"/>
    <mergeCell ref="I111:I112"/>
    <mergeCell ref="D112:G112"/>
    <mergeCell ref="B108:I108"/>
    <mergeCell ref="A109:A110"/>
    <mergeCell ref="B109:C110"/>
    <mergeCell ref="D109:G109"/>
    <mergeCell ref="H109:H110"/>
    <mergeCell ref="I109:I110"/>
    <mergeCell ref="D110:G110"/>
    <mergeCell ref="A115:A116"/>
    <mergeCell ref="B115:C116"/>
    <mergeCell ref="D115:G115"/>
    <mergeCell ref="H115:H116"/>
    <mergeCell ref="I115:I116"/>
    <mergeCell ref="D116:G116"/>
    <mergeCell ref="A113:A114"/>
    <mergeCell ref="B113:C114"/>
    <mergeCell ref="D113:G113"/>
    <mergeCell ref="H113:H114"/>
    <mergeCell ref="I113:I114"/>
    <mergeCell ref="D114:G114"/>
    <mergeCell ref="A120:A121"/>
    <mergeCell ref="B120:C121"/>
    <mergeCell ref="D120:G120"/>
    <mergeCell ref="H120:H121"/>
    <mergeCell ref="I120:I121"/>
    <mergeCell ref="D121:G121"/>
    <mergeCell ref="B117:I117"/>
    <mergeCell ref="A118:A119"/>
    <mergeCell ref="B118:C119"/>
    <mergeCell ref="D118:G118"/>
    <mergeCell ref="H118:H119"/>
    <mergeCell ref="I118:I119"/>
    <mergeCell ref="D119:G119"/>
    <mergeCell ref="A124:A125"/>
    <mergeCell ref="B124:C125"/>
    <mergeCell ref="D124:G124"/>
    <mergeCell ref="H124:H125"/>
    <mergeCell ref="I124:I125"/>
    <mergeCell ref="D125:G125"/>
    <mergeCell ref="A122:A123"/>
    <mergeCell ref="B122:C123"/>
    <mergeCell ref="D122:G122"/>
    <mergeCell ref="H122:H123"/>
    <mergeCell ref="I122:I123"/>
    <mergeCell ref="D123:G123"/>
    <mergeCell ref="B128:I128"/>
    <mergeCell ref="A129:A130"/>
    <mergeCell ref="B129:C130"/>
    <mergeCell ref="D129:G129"/>
    <mergeCell ref="H129:H130"/>
    <mergeCell ref="I129:I130"/>
    <mergeCell ref="D130:G130"/>
    <mergeCell ref="A126:A127"/>
    <mergeCell ref="B126:C127"/>
    <mergeCell ref="D126:G126"/>
    <mergeCell ref="H126:H127"/>
    <mergeCell ref="I126:I127"/>
    <mergeCell ref="D127:G127"/>
    <mergeCell ref="A133:A134"/>
    <mergeCell ref="B133:C134"/>
    <mergeCell ref="D133:G133"/>
    <mergeCell ref="H133:H134"/>
    <mergeCell ref="I133:I134"/>
    <mergeCell ref="D134:G134"/>
    <mergeCell ref="A131:A132"/>
    <mergeCell ref="B131:C132"/>
    <mergeCell ref="D131:G131"/>
    <mergeCell ref="H131:H132"/>
    <mergeCell ref="I131:I132"/>
    <mergeCell ref="D132:G132"/>
    <mergeCell ref="B137:I137"/>
    <mergeCell ref="A138:A139"/>
    <mergeCell ref="B138:C139"/>
    <mergeCell ref="D138:G138"/>
    <mergeCell ref="H138:H139"/>
    <mergeCell ref="I138:I139"/>
    <mergeCell ref="D139:G139"/>
    <mergeCell ref="A135:A136"/>
    <mergeCell ref="B135:C136"/>
    <mergeCell ref="D135:G135"/>
    <mergeCell ref="H135:H136"/>
    <mergeCell ref="I135:I136"/>
    <mergeCell ref="D136:G136"/>
    <mergeCell ref="B184:C184"/>
    <mergeCell ref="D184:E184"/>
    <mergeCell ref="B185:C185"/>
    <mergeCell ref="D185:E185"/>
    <mergeCell ref="B186:C186"/>
    <mergeCell ref="D186:E186"/>
    <mergeCell ref="A179:I179"/>
    <mergeCell ref="A180:I180"/>
    <mergeCell ref="B181:C181"/>
    <mergeCell ref="D181:E181"/>
    <mergeCell ref="B182:I182"/>
    <mergeCell ref="B183:C183"/>
    <mergeCell ref="D183:E183"/>
    <mergeCell ref="B190:C190"/>
    <mergeCell ref="D190:E190"/>
    <mergeCell ref="B191:C191"/>
    <mergeCell ref="D191:E191"/>
    <mergeCell ref="B192:C192"/>
    <mergeCell ref="D192:E192"/>
    <mergeCell ref="B187:C187"/>
    <mergeCell ref="D187:E187"/>
    <mergeCell ref="B188:C188"/>
    <mergeCell ref="D188:E188"/>
    <mergeCell ref="B189:C189"/>
    <mergeCell ref="D189:E189"/>
    <mergeCell ref="B197:C197"/>
    <mergeCell ref="D197:E197"/>
    <mergeCell ref="B198:C198"/>
    <mergeCell ref="D198:E198"/>
    <mergeCell ref="B199:C199"/>
    <mergeCell ref="D199:E199"/>
    <mergeCell ref="A193:H193"/>
    <mergeCell ref="B194:I194"/>
    <mergeCell ref="B195:C195"/>
    <mergeCell ref="D195:E195"/>
    <mergeCell ref="B196:C196"/>
    <mergeCell ref="D196:E196"/>
    <mergeCell ref="B203:C203"/>
    <mergeCell ref="D203:E203"/>
    <mergeCell ref="B204:C204"/>
    <mergeCell ref="D204:E204"/>
    <mergeCell ref="B205:C205"/>
    <mergeCell ref="D205:E205"/>
    <mergeCell ref="B200:C200"/>
    <mergeCell ref="D200:E200"/>
    <mergeCell ref="B201:C201"/>
    <mergeCell ref="D201:E201"/>
    <mergeCell ref="B202:C202"/>
    <mergeCell ref="D202:E202"/>
    <mergeCell ref="B209:C209"/>
    <mergeCell ref="D209:E209"/>
    <mergeCell ref="A210:H210"/>
    <mergeCell ref="B211:I211"/>
    <mergeCell ref="B212:C212"/>
    <mergeCell ref="D212:E212"/>
    <mergeCell ref="B206:C206"/>
    <mergeCell ref="D206:E206"/>
    <mergeCell ref="B207:C207"/>
    <mergeCell ref="D207:E207"/>
    <mergeCell ref="B208:C208"/>
    <mergeCell ref="D208:E208"/>
    <mergeCell ref="B216:C216"/>
    <mergeCell ref="D216:E216"/>
    <mergeCell ref="B217:C217"/>
    <mergeCell ref="D217:E217"/>
    <mergeCell ref="B218:C218"/>
    <mergeCell ref="D218:E218"/>
    <mergeCell ref="B213:C213"/>
    <mergeCell ref="D213:E213"/>
    <mergeCell ref="B214:C214"/>
    <mergeCell ref="D214:E214"/>
    <mergeCell ref="B215:C215"/>
    <mergeCell ref="D215:E215"/>
    <mergeCell ref="A222:H222"/>
    <mergeCell ref="B223:I223"/>
    <mergeCell ref="B224:C224"/>
    <mergeCell ref="D224:E224"/>
    <mergeCell ref="B225:C225"/>
    <mergeCell ref="D225:E225"/>
    <mergeCell ref="B219:C219"/>
    <mergeCell ref="D219:E219"/>
    <mergeCell ref="B220:C220"/>
    <mergeCell ref="D220:E220"/>
    <mergeCell ref="B221:C221"/>
    <mergeCell ref="D221:E221"/>
    <mergeCell ref="B230:C230"/>
    <mergeCell ref="D230:E230"/>
    <mergeCell ref="B231:C231"/>
    <mergeCell ref="D231:E231"/>
    <mergeCell ref="B232:C232"/>
    <mergeCell ref="D232:E232"/>
    <mergeCell ref="B226:C226"/>
    <mergeCell ref="D226:E226"/>
    <mergeCell ref="B227:C227"/>
    <mergeCell ref="D227:E227"/>
    <mergeCell ref="A228:H228"/>
    <mergeCell ref="B229:I229"/>
    <mergeCell ref="B237:C237"/>
    <mergeCell ref="D237:E237"/>
    <mergeCell ref="B238:C238"/>
    <mergeCell ref="D238:E238"/>
    <mergeCell ref="B239:C239"/>
    <mergeCell ref="D239:E239"/>
    <mergeCell ref="B233:C233"/>
    <mergeCell ref="D233:E233"/>
    <mergeCell ref="B234:C234"/>
    <mergeCell ref="D234:E234"/>
    <mergeCell ref="A235:H235"/>
    <mergeCell ref="B236:I236"/>
    <mergeCell ref="A244:H244"/>
    <mergeCell ref="A245:H245"/>
    <mergeCell ref="A246:H246"/>
    <mergeCell ref="A247:H247"/>
    <mergeCell ref="N248:O248"/>
    <mergeCell ref="A250:B250"/>
    <mergeCell ref="H250:I250"/>
    <mergeCell ref="B240:C240"/>
    <mergeCell ref="D240:E240"/>
    <mergeCell ref="A241:H241"/>
    <mergeCell ref="B242:I242"/>
    <mergeCell ref="B243:C243"/>
    <mergeCell ref="D243:E243"/>
    <mergeCell ref="A260:C260"/>
    <mergeCell ref="D260:F260"/>
    <mergeCell ref="G260:I260"/>
    <mergeCell ref="A261:C261"/>
    <mergeCell ref="D261:F261"/>
    <mergeCell ref="G261:I261"/>
    <mergeCell ref="A257:I257"/>
    <mergeCell ref="A258:C258"/>
    <mergeCell ref="D258:G258"/>
    <mergeCell ref="H258:I258"/>
    <mergeCell ref="A259:C259"/>
    <mergeCell ref="D259:F259"/>
    <mergeCell ref="G259:I259"/>
    <mergeCell ref="A264:C264"/>
    <mergeCell ref="D264:F264"/>
    <mergeCell ref="G264:I264"/>
    <mergeCell ref="A265:C265"/>
    <mergeCell ref="D265:F265"/>
    <mergeCell ref="G265:I265"/>
    <mergeCell ref="A262:C262"/>
    <mergeCell ref="D262:F262"/>
    <mergeCell ref="G262:I262"/>
    <mergeCell ref="A263:C263"/>
    <mergeCell ref="D263:F263"/>
    <mergeCell ref="G263:I263"/>
    <mergeCell ref="A269:F269"/>
    <mergeCell ref="G269:I269"/>
    <mergeCell ref="A266:C266"/>
    <mergeCell ref="D266:F266"/>
    <mergeCell ref="G266:I266"/>
    <mergeCell ref="A267:F267"/>
    <mergeCell ref="G267:I267"/>
    <mergeCell ref="A268:F268"/>
    <mergeCell ref="G268:I268"/>
  </mergeCells>
  <printOptions horizontalCentered="1"/>
  <pageMargins left="0.74803149606299213" right="0.47244094488188981" top="0.78740157480314965" bottom="0.59055118110236227" header="0.51181102362204722" footer="0.31496062992125984"/>
  <pageSetup paperSize="9" scale="75" orientation="portrait" r:id="rId1"/>
  <headerFooter alignWithMargins="0">
    <oddFooter>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/>
  <dimension ref="A1:B20"/>
  <sheetViews>
    <sheetView topLeftCell="A19" workbookViewId="0">
      <selection activeCell="B24" sqref="B24"/>
    </sheetView>
  </sheetViews>
  <sheetFormatPr defaultRowHeight="13.8" x14ac:dyDescent="0.25"/>
  <cols>
    <col min="1" max="1" width="14.5" customWidth="1"/>
    <col min="2" max="2" width="62.19921875" customWidth="1"/>
  </cols>
  <sheetData>
    <row r="1" spans="1:2" x14ac:dyDescent="0.25">
      <c r="A1" s="2"/>
      <c r="B1" s="1"/>
    </row>
    <row r="2" spans="1:2" x14ac:dyDescent="0.25">
      <c r="A2" s="2"/>
      <c r="B2" s="1"/>
    </row>
    <row r="3" spans="1:2" x14ac:dyDescent="0.25">
      <c r="A3" s="2"/>
      <c r="B3" s="1"/>
    </row>
    <row r="4" spans="1:2" x14ac:dyDescent="0.25">
      <c r="A4" s="2"/>
      <c r="B4" s="1"/>
    </row>
    <row r="5" spans="1:2" x14ac:dyDescent="0.25">
      <c r="A5" s="2"/>
      <c r="B5" s="1"/>
    </row>
    <row r="6" spans="1:2" x14ac:dyDescent="0.25">
      <c r="A6" s="2"/>
      <c r="B6" s="1"/>
    </row>
    <row r="7" spans="1:2" x14ac:dyDescent="0.25">
      <c r="A7" s="2"/>
      <c r="B7" s="1"/>
    </row>
    <row r="8" spans="1:2" x14ac:dyDescent="0.25">
      <c r="A8" s="2"/>
      <c r="B8" s="1"/>
    </row>
    <row r="9" spans="1:2" x14ac:dyDescent="0.25">
      <c r="A9" s="2"/>
      <c r="B9" s="1"/>
    </row>
    <row r="10" spans="1:2" x14ac:dyDescent="0.25">
      <c r="A10" s="2"/>
      <c r="B10" s="1"/>
    </row>
    <row r="11" spans="1:2" x14ac:dyDescent="0.25">
      <c r="A11" s="2"/>
      <c r="B11" s="1"/>
    </row>
    <row r="12" spans="1:2" x14ac:dyDescent="0.25">
      <c r="A12" s="2"/>
      <c r="B12" s="1"/>
    </row>
    <row r="13" spans="1:2" x14ac:dyDescent="0.25">
      <c r="A13" s="2"/>
      <c r="B13" s="1"/>
    </row>
    <row r="14" spans="1:2" x14ac:dyDescent="0.25">
      <c r="A14" s="2"/>
      <c r="B14" s="1"/>
    </row>
    <row r="15" spans="1:2" x14ac:dyDescent="0.25">
      <c r="A15" s="2"/>
      <c r="B15" s="1"/>
    </row>
    <row r="16" spans="1:2" x14ac:dyDescent="0.25">
      <c r="A16" s="2"/>
      <c r="B16" s="1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Przedmiar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Zarząd Drogowy</dc:creator>
  <cp:lastModifiedBy>Olga Eckert-Gappa</cp:lastModifiedBy>
  <cp:lastPrinted>2024-02-15T13:26:09Z</cp:lastPrinted>
  <dcterms:created xsi:type="dcterms:W3CDTF">2022-04-06T09:21:40Z</dcterms:created>
  <dcterms:modified xsi:type="dcterms:W3CDTF">2024-07-18T10:43:21Z</dcterms:modified>
</cp:coreProperties>
</file>